
<file path=[Content_Types].xml><?xml version="1.0" encoding="utf-8"?>
<Types xmlns="http://schemas.openxmlformats.org/package/2006/content-type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23"/>
  <workbookPr codeName="ThisWorkbook" defaultThemeVersion="166925"/>
  <mc:AlternateContent xmlns:mc="http://schemas.openxmlformats.org/markup-compatibility/2006">
    <mc:Choice Requires="x15">
      <x15ac:absPath xmlns:x15ac="http://schemas.microsoft.com/office/spreadsheetml/2010/11/ac" url="/Users/angus/MoneyQuestion/"/>
    </mc:Choice>
  </mc:AlternateContent>
  <xr:revisionPtr revIDLastSave="0" documentId="8_{E461391A-30FB-B24B-8A12-E2259285C2CA}" xr6:coauthVersionLast="33" xr6:coauthVersionMax="33" xr10:uidLastSave="{00000000-0000-0000-0000-000000000000}"/>
  <bookViews>
    <workbookView xWindow="0" yWindow="460" windowWidth="25440" windowHeight="14500" xr2:uid="{C872DD4F-A654-AC48-B02B-54AE591DA82B}"/>
  </bookViews>
  <sheets>
    <sheet name="Intro" sheetId="3" r:id="rId1"/>
    <sheet name="Loan Details" sheetId="1" r:id="rId2"/>
    <sheet name="Amortisation" sheetId="2" r:id="rId3"/>
  </sheets>
  <calcPr calcId="17901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5" i="2" l="1"/>
  <c r="G6" i="2"/>
  <c r="G7" i="2"/>
  <c r="G8" i="2"/>
  <c r="G9" i="2"/>
  <c r="G10" i="2"/>
  <c r="G11" i="2"/>
  <c r="G12" i="2"/>
  <c r="G13" i="2"/>
  <c r="G14" i="2"/>
  <c r="G15" i="2"/>
  <c r="G16" i="2"/>
  <c r="G17" i="2"/>
  <c r="G18" i="2"/>
  <c r="G19" i="2"/>
  <c r="G20" i="2"/>
  <c r="G21" i="2"/>
  <c r="G22" i="2"/>
  <c r="G23" i="2"/>
  <c r="G24" i="2"/>
  <c r="G25" i="2"/>
  <c r="G26" i="2"/>
  <c r="G27" i="2"/>
  <c r="G28" i="2"/>
  <c r="G29" i="2"/>
  <c r="G30" i="2"/>
  <c r="G31" i="2"/>
  <c r="G32" i="2"/>
  <c r="G33" i="2"/>
  <c r="G34" i="2"/>
  <c r="G35" i="2"/>
  <c r="G36" i="2"/>
  <c r="G37" i="2"/>
  <c r="G38" i="2"/>
  <c r="G39" i="2"/>
  <c r="G40" i="2"/>
  <c r="G41" i="2"/>
  <c r="G42" i="2"/>
  <c r="G43" i="2"/>
  <c r="G44" i="2"/>
  <c r="G45" i="2"/>
  <c r="G46" i="2"/>
  <c r="G47" i="2"/>
  <c r="G48" i="2"/>
  <c r="G49" i="2"/>
  <c r="G50" i="2"/>
  <c r="G51" i="2"/>
  <c r="G52" i="2"/>
  <c r="G53" i="2"/>
  <c r="G54" i="2"/>
  <c r="G55" i="2"/>
  <c r="G56" i="2"/>
  <c r="G57" i="2"/>
  <c r="G58" i="2"/>
  <c r="G59" i="2"/>
  <c r="G60" i="2"/>
  <c r="G61" i="2"/>
  <c r="G62" i="2"/>
  <c r="G63" i="2"/>
  <c r="G64" i="2"/>
  <c r="G65" i="2"/>
  <c r="G66" i="2"/>
  <c r="G67" i="2"/>
  <c r="G68" i="2"/>
  <c r="G69" i="2"/>
  <c r="G70" i="2"/>
  <c r="G71" i="2"/>
  <c r="G72" i="2"/>
  <c r="G73" i="2"/>
  <c r="G74" i="2"/>
  <c r="G75" i="2"/>
  <c r="G76" i="2"/>
  <c r="G77" i="2"/>
  <c r="G78" i="2"/>
  <c r="G79" i="2"/>
  <c r="G80" i="2"/>
  <c r="G81" i="2"/>
  <c r="G82" i="2"/>
  <c r="G83" i="2"/>
  <c r="G84" i="2"/>
  <c r="G85" i="2"/>
  <c r="G86" i="2"/>
  <c r="G87" i="2"/>
  <c r="G88" i="2"/>
  <c r="G89" i="2"/>
  <c r="G90" i="2"/>
  <c r="G91" i="2"/>
  <c r="G92" i="2"/>
  <c r="G93" i="2"/>
  <c r="G94" i="2"/>
  <c r="G95" i="2"/>
  <c r="G96" i="2"/>
  <c r="G97" i="2"/>
  <c r="G98" i="2"/>
  <c r="G99" i="2"/>
  <c r="G100" i="2"/>
  <c r="G101" i="2"/>
  <c r="G102" i="2"/>
  <c r="G103" i="2"/>
  <c r="G104" i="2"/>
  <c r="G105" i="2"/>
  <c r="G106" i="2"/>
  <c r="G107" i="2"/>
  <c r="G108" i="2"/>
  <c r="G109" i="2"/>
  <c r="G110" i="2"/>
  <c r="G111" i="2"/>
  <c r="G112" i="2"/>
  <c r="G113" i="2"/>
  <c r="G114" i="2"/>
  <c r="G115" i="2"/>
  <c r="G116" i="2"/>
  <c r="G117" i="2"/>
  <c r="G118" i="2"/>
  <c r="G119" i="2"/>
  <c r="G120" i="2"/>
  <c r="G121" i="2"/>
  <c r="G122" i="2"/>
  <c r="G123" i="2"/>
  <c r="G124" i="2"/>
  <c r="G125" i="2"/>
  <c r="G126" i="2"/>
  <c r="G127" i="2"/>
  <c r="G128" i="2"/>
  <c r="G129" i="2"/>
  <c r="G130" i="2"/>
  <c r="G131" i="2"/>
  <c r="G132" i="2"/>
  <c r="G133" i="2"/>
  <c r="G134" i="2"/>
  <c r="G135" i="2"/>
  <c r="G136" i="2"/>
  <c r="G137" i="2"/>
  <c r="G138" i="2"/>
  <c r="G139" i="2"/>
  <c r="G140" i="2"/>
  <c r="G141" i="2"/>
  <c r="G142" i="2"/>
  <c r="G143" i="2"/>
  <c r="G144" i="2"/>
  <c r="G145" i="2"/>
  <c r="G146" i="2"/>
  <c r="G147" i="2"/>
  <c r="G148" i="2"/>
  <c r="G149" i="2"/>
  <c r="G150" i="2"/>
  <c r="G151" i="2"/>
  <c r="G152" i="2"/>
  <c r="G153" i="2"/>
  <c r="G154" i="2"/>
  <c r="G155" i="2"/>
  <c r="G156" i="2"/>
  <c r="G157" i="2"/>
  <c r="G158" i="2"/>
  <c r="G159" i="2"/>
  <c r="G160" i="2"/>
  <c r="G161" i="2"/>
  <c r="G162" i="2"/>
  <c r="G163" i="2"/>
  <c r="G164" i="2"/>
  <c r="G165" i="2"/>
  <c r="G166" i="2"/>
  <c r="G167" i="2"/>
  <c r="G168" i="2"/>
  <c r="G169" i="2"/>
  <c r="G170" i="2"/>
  <c r="G171" i="2"/>
  <c r="G172" i="2"/>
  <c r="G173" i="2"/>
  <c r="G174" i="2"/>
  <c r="G175" i="2"/>
  <c r="G176" i="2"/>
  <c r="G177" i="2"/>
  <c r="G178" i="2"/>
  <c r="G179" i="2"/>
  <c r="G180" i="2"/>
  <c r="G181" i="2"/>
  <c r="G182" i="2"/>
  <c r="G183" i="2"/>
  <c r="G184" i="2"/>
  <c r="G185" i="2"/>
  <c r="G186" i="2"/>
  <c r="G187" i="2"/>
  <c r="G188" i="2"/>
  <c r="G189" i="2"/>
  <c r="G190" i="2"/>
  <c r="G191" i="2"/>
  <c r="G192" i="2"/>
  <c r="G193" i="2"/>
  <c r="G194" i="2"/>
  <c r="G195" i="2"/>
  <c r="G196" i="2"/>
  <c r="G197" i="2"/>
  <c r="G198" i="2"/>
  <c r="G199" i="2"/>
  <c r="G200" i="2"/>
  <c r="G201" i="2"/>
  <c r="G202" i="2"/>
  <c r="G203" i="2"/>
  <c r="G204" i="2"/>
  <c r="G205" i="2"/>
  <c r="G206" i="2"/>
  <c r="G207" i="2"/>
  <c r="G208" i="2"/>
  <c r="G209" i="2"/>
  <c r="G210" i="2"/>
  <c r="G211" i="2"/>
  <c r="G212" i="2"/>
  <c r="G213" i="2"/>
  <c r="G214" i="2"/>
  <c r="G215" i="2"/>
  <c r="G216" i="2"/>
  <c r="G217" i="2"/>
  <c r="G218" i="2"/>
  <c r="G219" i="2"/>
  <c r="G220" i="2"/>
  <c r="G221" i="2"/>
  <c r="G222" i="2"/>
  <c r="G223" i="2"/>
  <c r="G224" i="2"/>
  <c r="G225" i="2"/>
  <c r="G226" i="2"/>
  <c r="G227" i="2"/>
  <c r="G228" i="2"/>
  <c r="G229" i="2"/>
  <c r="G230" i="2"/>
  <c r="G231" i="2"/>
  <c r="G232" i="2"/>
  <c r="G233" i="2"/>
  <c r="G234" i="2"/>
  <c r="G235" i="2"/>
  <c r="G236" i="2"/>
  <c r="G237" i="2"/>
  <c r="G238" i="2"/>
  <c r="G239" i="2"/>
  <c r="G240" i="2"/>
  <c r="G241" i="2"/>
  <c r="G242" i="2"/>
  <c r="G243" i="2"/>
  <c r="G244" i="2"/>
  <c r="G245" i="2"/>
  <c r="G246" i="2"/>
  <c r="G247" i="2"/>
  <c r="G248" i="2"/>
  <c r="G249" i="2"/>
  <c r="G250" i="2"/>
  <c r="G251" i="2"/>
  <c r="G252" i="2"/>
  <c r="G253" i="2"/>
  <c r="G254" i="2"/>
  <c r="G255" i="2"/>
  <c r="G256" i="2"/>
  <c r="G257" i="2"/>
  <c r="G258" i="2"/>
  <c r="G259" i="2"/>
  <c r="G260" i="2"/>
  <c r="G261" i="2"/>
  <c r="G262" i="2"/>
  <c r="G263" i="2"/>
  <c r="G264" i="2"/>
  <c r="G265" i="2"/>
  <c r="G266" i="2"/>
  <c r="G267" i="2"/>
  <c r="G268" i="2"/>
  <c r="G269" i="2"/>
  <c r="G270" i="2"/>
  <c r="G271" i="2"/>
  <c r="G272" i="2"/>
  <c r="G273" i="2"/>
  <c r="G274" i="2"/>
  <c r="G275" i="2"/>
  <c r="G276" i="2"/>
  <c r="G277" i="2"/>
  <c r="G278" i="2"/>
  <c r="G279" i="2"/>
  <c r="G280" i="2"/>
  <c r="G281" i="2"/>
  <c r="G282" i="2"/>
  <c r="G283" i="2"/>
  <c r="G284" i="2"/>
  <c r="G285" i="2"/>
  <c r="G286" i="2"/>
  <c r="G287" i="2"/>
  <c r="G288" i="2"/>
  <c r="G289" i="2"/>
  <c r="G290" i="2"/>
  <c r="G291" i="2"/>
  <c r="G292" i="2"/>
  <c r="G293" i="2"/>
  <c r="G294" i="2"/>
  <c r="G295" i="2"/>
  <c r="G296" i="2"/>
  <c r="G297" i="2"/>
  <c r="G298" i="2"/>
  <c r="G299" i="2"/>
  <c r="G300" i="2"/>
  <c r="G301" i="2"/>
  <c r="G302" i="2"/>
  <c r="G303" i="2"/>
  <c r="G304" i="2"/>
  <c r="G305" i="2"/>
  <c r="G306" i="2"/>
  <c r="G307" i="2"/>
  <c r="G308" i="2"/>
  <c r="G309" i="2"/>
  <c r="G310" i="2"/>
  <c r="G311" i="2"/>
  <c r="G312" i="2"/>
  <c r="G313" i="2"/>
  <c r="G314" i="2"/>
  <c r="G315" i="2"/>
  <c r="G316" i="2"/>
  <c r="G317" i="2"/>
  <c r="G318" i="2"/>
  <c r="G319" i="2"/>
  <c r="G320" i="2"/>
  <c r="G321" i="2"/>
  <c r="G322" i="2"/>
  <c r="G323" i="2"/>
  <c r="G324" i="2"/>
  <c r="G325" i="2"/>
  <c r="G326" i="2"/>
  <c r="G327" i="2"/>
  <c r="G328" i="2"/>
  <c r="G329" i="2"/>
  <c r="G330" i="2"/>
  <c r="G331" i="2"/>
  <c r="G332" i="2"/>
  <c r="G333" i="2"/>
  <c r="G334" i="2"/>
  <c r="G335" i="2"/>
  <c r="G336" i="2"/>
  <c r="G337" i="2"/>
  <c r="G338" i="2"/>
  <c r="G339" i="2"/>
  <c r="G340" i="2"/>
  <c r="G341" i="2"/>
  <c r="G342" i="2"/>
  <c r="G343" i="2"/>
  <c r="G344" i="2"/>
  <c r="G345" i="2"/>
  <c r="G346" i="2"/>
  <c r="G347" i="2"/>
  <c r="G348" i="2"/>
  <c r="G349" i="2"/>
  <c r="G350" i="2"/>
  <c r="G351" i="2"/>
  <c r="G352" i="2"/>
  <c r="G353" i="2"/>
  <c r="G354" i="2"/>
  <c r="G355" i="2"/>
  <c r="G356" i="2"/>
  <c r="G357" i="2"/>
  <c r="G358" i="2"/>
  <c r="G359" i="2"/>
  <c r="G360" i="2"/>
  <c r="G361" i="2"/>
  <c r="G362" i="2"/>
  <c r="G363" i="2"/>
  <c r="G364" i="2"/>
  <c r="G365" i="2"/>
  <c r="G366" i="2"/>
  <c r="G367" i="2"/>
  <c r="G368" i="2"/>
  <c r="G369" i="2"/>
  <c r="G370" i="2"/>
  <c r="G371" i="2"/>
  <c r="G372" i="2"/>
  <c r="G373" i="2"/>
  <c r="G374" i="2"/>
  <c r="G375" i="2"/>
  <c r="G376" i="2"/>
  <c r="G377" i="2"/>
  <c r="G378" i="2"/>
  <c r="G4" i="2"/>
  <c r="A6" i="2"/>
  <c r="A7" i="2"/>
  <c r="A8" i="2"/>
  <c r="A9" i="2"/>
  <c r="A10" i="2" s="1"/>
  <c r="A11" i="2" s="1"/>
  <c r="A12" i="2" s="1"/>
  <c r="A13" i="2" s="1"/>
  <c r="A14" i="2" s="1"/>
  <c r="A15" i="2" s="1"/>
  <c r="A16" i="2" s="1"/>
  <c r="A17" i="2" s="1"/>
  <c r="A18" i="2" s="1"/>
  <c r="A19" i="2" s="1"/>
  <c r="A20" i="2" s="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s="1"/>
  <c r="A114" i="2" s="1"/>
  <c r="A115" i="2" s="1"/>
  <c r="A116" i="2" s="1"/>
  <c r="A117" i="2" s="1"/>
  <c r="A118" i="2" s="1"/>
  <c r="A119" i="2" s="1"/>
  <c r="A120" i="2" s="1"/>
  <c r="A121" i="2" s="1"/>
  <c r="A122" i="2" s="1"/>
  <c r="A123" i="2" s="1"/>
  <c r="A124" i="2" s="1"/>
  <c r="A125" i="2" s="1"/>
  <c r="A126" i="2" s="1"/>
  <c r="A127" i="2" s="1"/>
  <c r="A128" i="2" s="1"/>
  <c r="A129" i="2" s="1"/>
  <c r="A130" i="2" s="1"/>
  <c r="A131" i="2" s="1"/>
  <c r="A132" i="2" s="1"/>
  <c r="A133" i="2" s="1"/>
  <c r="A134" i="2" s="1"/>
  <c r="A135" i="2" s="1"/>
  <c r="A136" i="2" s="1"/>
  <c r="A137" i="2" s="1"/>
  <c r="A138" i="2" s="1"/>
  <c r="A139" i="2" s="1"/>
  <c r="A140" i="2" s="1"/>
  <c r="A141" i="2" s="1"/>
  <c r="A142" i="2" s="1"/>
  <c r="A143" i="2" s="1"/>
  <c r="A144" i="2" s="1"/>
  <c r="A145" i="2" s="1"/>
  <c r="A146" i="2" s="1"/>
  <c r="A147" i="2" s="1"/>
  <c r="A148" i="2" s="1"/>
  <c r="A149" i="2" s="1"/>
  <c r="A150" i="2" s="1"/>
  <c r="A151" i="2" s="1"/>
  <c r="A152" i="2" s="1"/>
  <c r="A153" i="2" s="1"/>
  <c r="A154" i="2" s="1"/>
  <c r="A155" i="2" s="1"/>
  <c r="A156" i="2" s="1"/>
  <c r="A157" i="2" s="1"/>
  <c r="A158" i="2" s="1"/>
  <c r="A159" i="2" s="1"/>
  <c r="A160" i="2" s="1"/>
  <c r="A161" i="2" s="1"/>
  <c r="A162" i="2" s="1"/>
  <c r="A163" i="2" s="1"/>
  <c r="A164" i="2" s="1"/>
  <c r="A165" i="2" s="1"/>
  <c r="A166" i="2" s="1"/>
  <c r="A167" i="2" s="1"/>
  <c r="A168" i="2" s="1"/>
  <c r="A169" i="2" s="1"/>
  <c r="A170" i="2" s="1"/>
  <c r="A171" i="2" s="1"/>
  <c r="A172" i="2" s="1"/>
  <c r="A173" i="2" s="1"/>
  <c r="A174" i="2" s="1"/>
  <c r="A175" i="2" s="1"/>
  <c r="A176" i="2" s="1"/>
  <c r="A177" i="2" s="1"/>
  <c r="A178" i="2" s="1"/>
  <c r="A179" i="2" s="1"/>
  <c r="A180" i="2" s="1"/>
  <c r="A181" i="2" s="1"/>
  <c r="A182" i="2" s="1"/>
  <c r="A183" i="2" s="1"/>
  <c r="A184" i="2" s="1"/>
  <c r="A185" i="2" s="1"/>
  <c r="A186" i="2" s="1"/>
  <c r="A187" i="2" s="1"/>
  <c r="A188" i="2" s="1"/>
  <c r="A189" i="2" s="1"/>
  <c r="A190" i="2" s="1"/>
  <c r="A191" i="2" s="1"/>
  <c r="A192" i="2" s="1"/>
  <c r="A193" i="2" s="1"/>
  <c r="A194" i="2" s="1"/>
  <c r="A195" i="2" s="1"/>
  <c r="A196" i="2" s="1"/>
  <c r="A197" i="2" s="1"/>
  <c r="A198" i="2" s="1"/>
  <c r="A199" i="2" s="1"/>
  <c r="A200" i="2" s="1"/>
  <c r="A201" i="2" s="1"/>
  <c r="A202" i="2" s="1"/>
  <c r="A203" i="2" s="1"/>
  <c r="A204" i="2" s="1"/>
  <c r="A205" i="2" s="1"/>
  <c r="A206" i="2" s="1"/>
  <c r="A207" i="2" s="1"/>
  <c r="A208" i="2" s="1"/>
  <c r="A209" i="2" s="1"/>
  <c r="A210" i="2" s="1"/>
  <c r="A211" i="2" s="1"/>
  <c r="A212" i="2" s="1"/>
  <c r="A213" i="2" s="1"/>
  <c r="A214" i="2" s="1"/>
  <c r="A215" i="2" s="1"/>
  <c r="A216" i="2" s="1"/>
  <c r="A217" i="2" s="1"/>
  <c r="A218" i="2" s="1"/>
  <c r="A219" i="2" s="1"/>
  <c r="A220" i="2" s="1"/>
  <c r="A221" i="2" s="1"/>
  <c r="A222" i="2" s="1"/>
  <c r="A223" i="2" s="1"/>
  <c r="A224" i="2" s="1"/>
  <c r="A225" i="2" s="1"/>
  <c r="A226" i="2" s="1"/>
  <c r="A227" i="2" s="1"/>
  <c r="A228" i="2" s="1"/>
  <c r="A229" i="2" s="1"/>
  <c r="A230" i="2" s="1"/>
  <c r="A231" i="2" s="1"/>
  <c r="A232" i="2" s="1"/>
  <c r="A233" i="2" s="1"/>
  <c r="A234" i="2" s="1"/>
  <c r="A235" i="2" s="1"/>
  <c r="A236" i="2" s="1"/>
  <c r="A237" i="2" s="1"/>
  <c r="A238" i="2" s="1"/>
  <c r="A239" i="2" s="1"/>
  <c r="A240" i="2" s="1"/>
  <c r="A241" i="2" s="1"/>
  <c r="A242" i="2" s="1"/>
  <c r="A243" i="2" s="1"/>
  <c r="A244" i="2" s="1"/>
  <c r="A245" i="2" s="1"/>
  <c r="A246" i="2" s="1"/>
  <c r="A247" i="2" s="1"/>
  <c r="A248" i="2" s="1"/>
  <c r="A249" i="2" s="1"/>
  <c r="A250" i="2" s="1"/>
  <c r="A251" i="2" s="1"/>
  <c r="A252" i="2" s="1"/>
  <c r="A253" i="2" s="1"/>
  <c r="A254" i="2" s="1"/>
  <c r="A255" i="2" s="1"/>
  <c r="A256" i="2" s="1"/>
  <c r="A257" i="2" s="1"/>
  <c r="A258" i="2" s="1"/>
  <c r="A259" i="2" s="1"/>
  <c r="A260" i="2" s="1"/>
  <c r="A261" i="2" s="1"/>
  <c r="A262" i="2" s="1"/>
  <c r="A263" i="2" s="1"/>
  <c r="A264" i="2" s="1"/>
  <c r="A265" i="2" s="1"/>
  <c r="A266" i="2" s="1"/>
  <c r="A267" i="2" s="1"/>
  <c r="A268" i="2" s="1"/>
  <c r="A269" i="2" s="1"/>
  <c r="A270" i="2" s="1"/>
  <c r="A271" i="2" s="1"/>
  <c r="A272" i="2" s="1"/>
  <c r="A273" i="2" s="1"/>
  <c r="A274" i="2" s="1"/>
  <c r="A275" i="2" s="1"/>
  <c r="A276" i="2" s="1"/>
  <c r="A277" i="2" s="1"/>
  <c r="A278" i="2" s="1"/>
  <c r="A279" i="2" s="1"/>
  <c r="A280" i="2" s="1"/>
  <c r="A281" i="2" s="1"/>
  <c r="A282" i="2" s="1"/>
  <c r="A283" i="2" s="1"/>
  <c r="A284" i="2" s="1"/>
  <c r="A285" i="2" s="1"/>
  <c r="A286" i="2" s="1"/>
  <c r="A287" i="2" s="1"/>
  <c r="A288" i="2" s="1"/>
  <c r="A289" i="2" s="1"/>
  <c r="A290" i="2" s="1"/>
  <c r="A291" i="2" s="1"/>
  <c r="A292" i="2" s="1"/>
  <c r="A293" i="2" s="1"/>
  <c r="A294" i="2" s="1"/>
  <c r="A295" i="2" s="1"/>
  <c r="A296" i="2" s="1"/>
  <c r="A297" i="2" s="1"/>
  <c r="A298" i="2" s="1"/>
  <c r="A299" i="2" s="1"/>
  <c r="A300" i="2" s="1"/>
  <c r="A301" i="2" s="1"/>
  <c r="A302" i="2" s="1"/>
  <c r="A303" i="2" s="1"/>
  <c r="A304" i="2" s="1"/>
  <c r="A305" i="2" s="1"/>
  <c r="A306" i="2" s="1"/>
  <c r="A307" i="2" s="1"/>
  <c r="A308" i="2" s="1"/>
  <c r="A309" i="2" s="1"/>
  <c r="A310" i="2" s="1"/>
  <c r="A311" i="2" s="1"/>
  <c r="A312" i="2" s="1"/>
  <c r="A313" i="2" s="1"/>
  <c r="A314" i="2" s="1"/>
  <c r="A315" i="2" s="1"/>
  <c r="A316" i="2" s="1"/>
  <c r="A317" i="2" s="1"/>
  <c r="A318" i="2" s="1"/>
  <c r="A319" i="2" s="1"/>
  <c r="A320" i="2" s="1"/>
  <c r="A321" i="2" s="1"/>
  <c r="A322" i="2" s="1"/>
  <c r="A323" i="2" s="1"/>
  <c r="A324" i="2" s="1"/>
  <c r="A325" i="2" s="1"/>
  <c r="A326" i="2" s="1"/>
  <c r="A327" i="2" s="1"/>
  <c r="A328" i="2" s="1"/>
  <c r="A329" i="2" s="1"/>
  <c r="A330" i="2" s="1"/>
  <c r="A331" i="2" s="1"/>
  <c r="A332" i="2" s="1"/>
  <c r="A333" i="2" s="1"/>
  <c r="A334" i="2" s="1"/>
  <c r="A335" i="2" s="1"/>
  <c r="A336" i="2" s="1"/>
  <c r="A337" i="2" s="1"/>
  <c r="A338" i="2" s="1"/>
  <c r="A339" i="2" s="1"/>
  <c r="A340" i="2" s="1"/>
  <c r="A341" i="2" s="1"/>
  <c r="A342" i="2" s="1"/>
  <c r="A343" i="2" s="1"/>
  <c r="A344" i="2" s="1"/>
  <c r="A345" i="2" s="1"/>
  <c r="A346" i="2" s="1"/>
  <c r="A347" i="2" s="1"/>
  <c r="A348" i="2" s="1"/>
  <c r="A349" i="2" s="1"/>
  <c r="A350" i="2" s="1"/>
  <c r="A351" i="2" s="1"/>
  <c r="A352" i="2" s="1"/>
  <c r="A353" i="2" s="1"/>
  <c r="A354" i="2" s="1"/>
  <c r="A355" i="2" s="1"/>
  <c r="A356" i="2" s="1"/>
  <c r="A357" i="2" s="1"/>
  <c r="A358" i="2" s="1"/>
  <c r="A359" i="2" s="1"/>
  <c r="A360" i="2" s="1"/>
  <c r="A361" i="2" s="1"/>
  <c r="A362" i="2" s="1"/>
  <c r="A363" i="2" s="1"/>
  <c r="A364" i="2" s="1"/>
  <c r="A365" i="2" s="1"/>
  <c r="A366" i="2" s="1"/>
  <c r="A367" i="2" s="1"/>
  <c r="A368" i="2" s="1"/>
  <c r="A369" i="2" s="1"/>
  <c r="A370" i="2" s="1"/>
  <c r="A371" i="2" s="1"/>
  <c r="A372" i="2" s="1"/>
  <c r="A373" i="2" s="1"/>
  <c r="A374" i="2" s="1"/>
  <c r="A375" i="2" s="1"/>
  <c r="A376" i="2" s="1"/>
  <c r="A377" i="2" s="1"/>
  <c r="A378" i="2" s="1"/>
  <c r="A5" i="2"/>
  <c r="H5" i="2" l="1"/>
  <c r="H6" i="2"/>
  <c r="H7" i="2"/>
  <c r="H8" i="2"/>
  <c r="H9" i="2"/>
  <c r="H10" i="2"/>
  <c r="H11" i="2"/>
  <c r="H12" i="2"/>
  <c r="H13" i="2"/>
  <c r="H14" i="2"/>
  <c r="H15" i="2"/>
  <c r="H16" i="2"/>
  <c r="H17" i="2"/>
  <c r="H18" i="2"/>
  <c r="H19" i="2"/>
  <c r="H20" i="2"/>
  <c r="H21" i="2"/>
  <c r="H22" i="2"/>
  <c r="H23" i="2"/>
  <c r="H24" i="2"/>
  <c r="H25" i="2"/>
  <c r="H26" i="2"/>
  <c r="H27" i="2"/>
  <c r="H28" i="2"/>
  <c r="H29" i="2"/>
  <c r="H30" i="2"/>
  <c r="H31" i="2"/>
  <c r="H32" i="2"/>
  <c r="H33" i="2"/>
  <c r="H34" i="2"/>
  <c r="H35" i="2"/>
  <c r="H36" i="2"/>
  <c r="H37" i="2"/>
  <c r="H38" i="2"/>
  <c r="H39" i="2"/>
  <c r="H40" i="2"/>
  <c r="H41" i="2"/>
  <c r="H42" i="2"/>
  <c r="H43" i="2"/>
  <c r="H44" i="2"/>
  <c r="H45" i="2"/>
  <c r="H46" i="2"/>
  <c r="H47" i="2"/>
  <c r="H48" i="2"/>
  <c r="H49" i="2"/>
  <c r="H50" i="2"/>
  <c r="H51" i="2"/>
  <c r="H52" i="2"/>
  <c r="H53" i="2"/>
  <c r="H54" i="2"/>
  <c r="H55" i="2"/>
  <c r="H56" i="2"/>
  <c r="H57" i="2"/>
  <c r="H58" i="2"/>
  <c r="H59" i="2"/>
  <c r="H60" i="2"/>
  <c r="H61" i="2"/>
  <c r="H62" i="2"/>
  <c r="H63" i="2"/>
  <c r="H64" i="2"/>
  <c r="H65" i="2"/>
  <c r="H66" i="2"/>
  <c r="H67" i="2"/>
  <c r="H68" i="2"/>
  <c r="H69" i="2"/>
  <c r="H70" i="2"/>
  <c r="H71" i="2"/>
  <c r="H72" i="2"/>
  <c r="H73" i="2"/>
  <c r="H74" i="2"/>
  <c r="H75" i="2"/>
  <c r="H76" i="2"/>
  <c r="H77" i="2"/>
  <c r="H78" i="2"/>
  <c r="H79" i="2"/>
  <c r="H80" i="2"/>
  <c r="H81" i="2"/>
  <c r="H82" i="2"/>
  <c r="H83" i="2"/>
  <c r="H84" i="2"/>
  <c r="H85" i="2"/>
  <c r="H86" i="2"/>
  <c r="H87" i="2"/>
  <c r="H88" i="2"/>
  <c r="H89" i="2"/>
  <c r="H90" i="2"/>
  <c r="H91" i="2"/>
  <c r="H92" i="2"/>
  <c r="H93" i="2"/>
  <c r="H94" i="2"/>
  <c r="H95" i="2"/>
  <c r="H96" i="2"/>
  <c r="H97" i="2"/>
  <c r="H98" i="2"/>
  <c r="H99" i="2"/>
  <c r="H100" i="2"/>
  <c r="H101" i="2"/>
  <c r="H102" i="2"/>
  <c r="H103" i="2"/>
  <c r="H104" i="2"/>
  <c r="H105" i="2"/>
  <c r="H106" i="2"/>
  <c r="H107" i="2"/>
  <c r="H108" i="2"/>
  <c r="H109" i="2"/>
  <c r="H110" i="2"/>
  <c r="H111" i="2"/>
  <c r="H112" i="2"/>
  <c r="H113" i="2"/>
  <c r="H114" i="2"/>
  <c r="H115" i="2"/>
  <c r="H116" i="2"/>
  <c r="H117" i="2"/>
  <c r="H118" i="2"/>
  <c r="H119" i="2"/>
  <c r="H120" i="2"/>
  <c r="H121" i="2"/>
  <c r="H122" i="2"/>
  <c r="H123" i="2"/>
  <c r="H124" i="2"/>
  <c r="H125" i="2"/>
  <c r="H126" i="2"/>
  <c r="H127" i="2"/>
  <c r="H128" i="2"/>
  <c r="H129" i="2"/>
  <c r="H130" i="2"/>
  <c r="H131" i="2"/>
  <c r="H132" i="2"/>
  <c r="H133" i="2"/>
  <c r="H134" i="2"/>
  <c r="H135" i="2"/>
  <c r="H136" i="2"/>
  <c r="H137" i="2"/>
  <c r="H138" i="2"/>
  <c r="H139" i="2"/>
  <c r="H140" i="2"/>
  <c r="H141" i="2"/>
  <c r="H142" i="2"/>
  <c r="H143" i="2"/>
  <c r="H144" i="2"/>
  <c r="H145" i="2"/>
  <c r="H146" i="2"/>
  <c r="H147" i="2"/>
  <c r="H148" i="2"/>
  <c r="H149" i="2"/>
  <c r="H150" i="2"/>
  <c r="H151" i="2"/>
  <c r="H152" i="2"/>
  <c r="H153" i="2"/>
  <c r="H154" i="2"/>
  <c r="H155" i="2"/>
  <c r="H156" i="2"/>
  <c r="H157" i="2"/>
  <c r="H158" i="2"/>
  <c r="H159" i="2"/>
  <c r="H160" i="2"/>
  <c r="H161" i="2"/>
  <c r="H162" i="2"/>
  <c r="H163" i="2"/>
  <c r="H164" i="2"/>
  <c r="H165" i="2"/>
  <c r="H166" i="2"/>
  <c r="H167" i="2"/>
  <c r="H168" i="2"/>
  <c r="H169" i="2"/>
  <c r="H170" i="2"/>
  <c r="H171" i="2"/>
  <c r="H172" i="2"/>
  <c r="H173" i="2"/>
  <c r="H174" i="2"/>
  <c r="H175" i="2"/>
  <c r="H176" i="2"/>
  <c r="H177" i="2"/>
  <c r="H178" i="2"/>
  <c r="H179" i="2"/>
  <c r="H180" i="2"/>
  <c r="H181" i="2"/>
  <c r="H182" i="2"/>
  <c r="H183" i="2"/>
  <c r="H184" i="2"/>
  <c r="H185" i="2"/>
  <c r="H186" i="2"/>
  <c r="H187" i="2"/>
  <c r="H188" i="2"/>
  <c r="H189" i="2"/>
  <c r="H190" i="2"/>
  <c r="H191" i="2"/>
  <c r="H192" i="2"/>
  <c r="H193" i="2"/>
  <c r="H194" i="2"/>
  <c r="H195" i="2"/>
  <c r="H196" i="2"/>
  <c r="H197" i="2"/>
  <c r="H198" i="2"/>
  <c r="H199" i="2"/>
  <c r="H200" i="2"/>
  <c r="H201" i="2"/>
  <c r="H202" i="2"/>
  <c r="H203" i="2"/>
  <c r="H204" i="2"/>
  <c r="H205" i="2"/>
  <c r="H206" i="2"/>
  <c r="H207" i="2"/>
  <c r="H208" i="2"/>
  <c r="H209" i="2"/>
  <c r="H210" i="2"/>
  <c r="H211" i="2"/>
  <c r="H212" i="2"/>
  <c r="H213" i="2"/>
  <c r="H214" i="2"/>
  <c r="H215" i="2"/>
  <c r="H216" i="2"/>
  <c r="H217" i="2"/>
  <c r="H218" i="2"/>
  <c r="H219" i="2"/>
  <c r="H220" i="2"/>
  <c r="H221" i="2"/>
  <c r="H222" i="2"/>
  <c r="H223" i="2"/>
  <c r="H224" i="2"/>
  <c r="H225" i="2"/>
  <c r="H226" i="2"/>
  <c r="H227" i="2"/>
  <c r="H228" i="2"/>
  <c r="H229" i="2"/>
  <c r="H230" i="2"/>
  <c r="H231" i="2"/>
  <c r="H232" i="2"/>
  <c r="H233" i="2"/>
  <c r="H234" i="2"/>
  <c r="H235" i="2"/>
  <c r="H236" i="2"/>
  <c r="H237" i="2"/>
  <c r="H238" i="2"/>
  <c r="H239" i="2"/>
  <c r="H240" i="2"/>
  <c r="H241" i="2"/>
  <c r="H242" i="2"/>
  <c r="H243" i="2"/>
  <c r="H244" i="2"/>
  <c r="H245" i="2"/>
  <c r="H246" i="2"/>
  <c r="H247" i="2"/>
  <c r="H248" i="2"/>
  <c r="H249" i="2"/>
  <c r="H250" i="2"/>
  <c r="H251" i="2"/>
  <c r="H252" i="2"/>
  <c r="H253" i="2"/>
  <c r="H254" i="2"/>
  <c r="H255" i="2"/>
  <c r="H256" i="2"/>
  <c r="H257" i="2"/>
  <c r="H258" i="2"/>
  <c r="H259" i="2"/>
  <c r="H260" i="2"/>
  <c r="H261" i="2"/>
  <c r="H262" i="2"/>
  <c r="H263" i="2"/>
  <c r="H264" i="2"/>
  <c r="H265" i="2"/>
  <c r="H266" i="2"/>
  <c r="H267" i="2"/>
  <c r="H268" i="2"/>
  <c r="H269" i="2"/>
  <c r="H270" i="2"/>
  <c r="H271" i="2"/>
  <c r="H272" i="2"/>
  <c r="H273" i="2"/>
  <c r="H274" i="2"/>
  <c r="H275" i="2"/>
  <c r="H276" i="2"/>
  <c r="H277" i="2"/>
  <c r="H278" i="2"/>
  <c r="H279" i="2"/>
  <c r="H280" i="2"/>
  <c r="H281" i="2"/>
  <c r="H282" i="2"/>
  <c r="H283" i="2"/>
  <c r="H284" i="2"/>
  <c r="H285" i="2"/>
  <c r="H286" i="2"/>
  <c r="H287" i="2"/>
  <c r="H288" i="2"/>
  <c r="H289" i="2"/>
  <c r="H290" i="2"/>
  <c r="H291" i="2"/>
  <c r="H292" i="2"/>
  <c r="H293" i="2"/>
  <c r="H294" i="2"/>
  <c r="H295" i="2"/>
  <c r="H296" i="2"/>
  <c r="H297" i="2"/>
  <c r="H298" i="2"/>
  <c r="H299" i="2"/>
  <c r="H300" i="2"/>
  <c r="H301" i="2"/>
  <c r="H302" i="2"/>
  <c r="H303" i="2"/>
  <c r="H304" i="2"/>
  <c r="H305" i="2"/>
  <c r="H306" i="2"/>
  <c r="H307" i="2"/>
  <c r="H308" i="2"/>
  <c r="H309" i="2"/>
  <c r="H310" i="2"/>
  <c r="H311" i="2"/>
  <c r="H312" i="2"/>
  <c r="H313" i="2"/>
  <c r="H314" i="2"/>
  <c r="H315" i="2"/>
  <c r="H316" i="2"/>
  <c r="H317" i="2"/>
  <c r="H318" i="2"/>
  <c r="H319" i="2"/>
  <c r="H320" i="2"/>
  <c r="H321" i="2"/>
  <c r="H322" i="2"/>
  <c r="H323" i="2"/>
  <c r="H324" i="2"/>
  <c r="H325" i="2"/>
  <c r="H326" i="2"/>
  <c r="H327" i="2"/>
  <c r="H328" i="2"/>
  <c r="H329" i="2"/>
  <c r="H330" i="2"/>
  <c r="H331" i="2"/>
  <c r="H332" i="2"/>
  <c r="H333" i="2"/>
  <c r="H334" i="2"/>
  <c r="H335" i="2"/>
  <c r="H336" i="2"/>
  <c r="H337" i="2"/>
  <c r="H338" i="2"/>
  <c r="H339" i="2"/>
  <c r="H340" i="2"/>
  <c r="H341" i="2"/>
  <c r="H342" i="2"/>
  <c r="H343" i="2"/>
  <c r="H344" i="2"/>
  <c r="H345" i="2"/>
  <c r="H346" i="2"/>
  <c r="H347" i="2"/>
  <c r="H348" i="2"/>
  <c r="H349" i="2"/>
  <c r="H350" i="2"/>
  <c r="H351" i="2"/>
  <c r="H352" i="2"/>
  <c r="H353" i="2"/>
  <c r="H354" i="2"/>
  <c r="H355" i="2"/>
  <c r="H356" i="2"/>
  <c r="H357" i="2"/>
  <c r="H358" i="2"/>
  <c r="H359" i="2"/>
  <c r="H360" i="2"/>
  <c r="H361" i="2"/>
  <c r="H362" i="2"/>
  <c r="H363" i="2"/>
  <c r="H364" i="2"/>
  <c r="H365" i="2"/>
  <c r="H366" i="2"/>
  <c r="H367" i="2"/>
  <c r="H368" i="2"/>
  <c r="H369" i="2"/>
  <c r="H370" i="2"/>
  <c r="H371" i="2"/>
  <c r="H372" i="2"/>
  <c r="H373" i="2"/>
  <c r="H374" i="2"/>
  <c r="H375" i="2"/>
  <c r="H376" i="2"/>
  <c r="H377" i="2"/>
  <c r="H378" i="2"/>
  <c r="H4" i="2"/>
  <c r="B4" i="2" l="1"/>
  <c r="D7" i="1"/>
  <c r="I4" i="2" l="1"/>
  <c r="J4" i="2" s="1"/>
  <c r="K4" i="2"/>
  <c r="L4" i="2" s="1"/>
  <c r="N4" i="2" s="1"/>
  <c r="C4" i="2"/>
  <c r="D4" i="2" s="1"/>
  <c r="E4" i="2" s="1"/>
  <c r="F4" i="2" l="1"/>
  <c r="M4" i="2"/>
  <c r="I5" i="2" s="1"/>
  <c r="B5" i="2"/>
  <c r="J5" i="2" l="1"/>
  <c r="K5" i="2" s="1"/>
  <c r="L5" i="2" s="1"/>
  <c r="C5" i="2"/>
  <c r="N5" i="2" l="1"/>
  <c r="D5" i="2"/>
  <c r="F5" i="2" s="1"/>
  <c r="M5" i="2"/>
  <c r="E5" i="2" l="1"/>
  <c r="B6" i="2" s="1"/>
  <c r="I6" i="2"/>
  <c r="J6" i="2" l="1"/>
  <c r="K6" i="2"/>
  <c r="L6" i="2" s="1"/>
  <c r="C6" i="2"/>
  <c r="N6" i="2" l="1"/>
  <c r="D6" i="2"/>
  <c r="F6" i="2" s="1"/>
  <c r="M6" i="2"/>
  <c r="I7" i="2" l="1"/>
  <c r="E6" i="2"/>
  <c r="B7" i="2" s="1"/>
  <c r="J7" i="2"/>
  <c r="K7" i="2" l="1"/>
  <c r="L7" i="2" s="1"/>
  <c r="M7" i="2" s="1"/>
  <c r="I8" i="2" s="1"/>
  <c r="C7" i="2"/>
  <c r="N7" i="2" l="1"/>
  <c r="D7" i="2"/>
  <c r="F7" i="2" s="1"/>
  <c r="J8" i="2"/>
  <c r="K8" i="2" l="1"/>
  <c r="L8" i="2" s="1"/>
  <c r="M8" i="2" s="1"/>
  <c r="I9" i="2" s="1"/>
  <c r="E7" i="2"/>
  <c r="B8" i="2" s="1"/>
  <c r="N8" i="2" l="1"/>
  <c r="J9" i="2"/>
  <c r="C8" i="2"/>
  <c r="D8" i="2" l="1"/>
  <c r="F8" i="2" s="1"/>
  <c r="E8" i="2"/>
  <c r="B9" i="2" s="1"/>
  <c r="K9" i="2"/>
  <c r="L9" i="2" s="1"/>
  <c r="N9" i="2" l="1"/>
  <c r="M9" i="2"/>
  <c r="I10" i="2" s="1"/>
  <c r="C9" i="2"/>
  <c r="D9" i="2" l="1"/>
  <c r="F9" i="2" s="1"/>
  <c r="J10" i="2"/>
  <c r="E9" i="2"/>
  <c r="B10" i="2" s="1"/>
  <c r="K10" i="2" l="1"/>
  <c r="L10" i="2" s="1"/>
  <c r="M10" i="2" s="1"/>
  <c r="I11" i="2" s="1"/>
  <c r="C10" i="2"/>
  <c r="N10" i="2" l="1"/>
  <c r="D10" i="2"/>
  <c r="F10" i="2" s="1"/>
  <c r="J11" i="2"/>
  <c r="E10" i="2" l="1"/>
  <c r="B11" i="2" s="1"/>
  <c r="K11" i="2"/>
  <c r="L11" i="2" s="1"/>
  <c r="C11" i="2"/>
  <c r="M11" i="2" l="1"/>
  <c r="I12" i="2" s="1"/>
  <c r="J12" i="2" s="1"/>
  <c r="N11" i="2"/>
  <c r="D11" i="2"/>
  <c r="F11" i="2" s="1"/>
  <c r="E11" i="2" l="1"/>
  <c r="B12" i="2" s="1"/>
  <c r="C12" i="2" s="1"/>
  <c r="K12" i="2"/>
  <c r="L12" i="2" s="1"/>
  <c r="D12" i="2" l="1"/>
  <c r="E12" i="2" s="1"/>
  <c r="B13" i="2" s="1"/>
  <c r="F12" i="2"/>
  <c r="M12" i="2"/>
  <c r="I13" i="2" s="1"/>
  <c r="J13" i="2" s="1"/>
  <c r="N12" i="2"/>
  <c r="C13" i="2" l="1"/>
  <c r="D13" i="2"/>
  <c r="E13" i="2" s="1"/>
  <c r="B14" i="2" s="1"/>
  <c r="C14" i="2" s="1"/>
  <c r="K13" i="2"/>
  <c r="L13" i="2" s="1"/>
  <c r="M13" i="2" l="1"/>
  <c r="I14" i="2" s="1"/>
  <c r="J14" i="2" s="1"/>
  <c r="F13" i="2"/>
  <c r="N13" i="2"/>
  <c r="D14" i="2"/>
  <c r="F14" i="2" s="1"/>
  <c r="E14" i="2" l="1"/>
  <c r="B15" i="2" s="1"/>
  <c r="C15" i="2" s="1"/>
  <c r="K14" i="2"/>
  <c r="L14" i="2" s="1"/>
  <c r="N14" i="2" l="1"/>
  <c r="D15" i="2"/>
  <c r="F15" i="2" s="1"/>
  <c r="M14" i="2"/>
  <c r="I15" i="2" s="1"/>
  <c r="E15" i="2" l="1"/>
  <c r="B16" i="2" s="1"/>
  <c r="J15" i="2"/>
  <c r="C16" i="2"/>
  <c r="K15" i="2" l="1"/>
  <c r="L15" i="2" s="1"/>
  <c r="D16" i="2"/>
  <c r="F16" i="2" s="1"/>
  <c r="M15" i="2"/>
  <c r="I16" i="2" s="1"/>
  <c r="E16" i="2" l="1"/>
  <c r="B17" i="2" s="1"/>
  <c r="C17" i="2" s="1"/>
  <c r="N15" i="2"/>
  <c r="J16" i="2"/>
  <c r="K16" i="2" l="1"/>
  <c r="L16" i="2" s="1"/>
  <c r="M16" i="2" s="1"/>
  <c r="I17" i="2" s="1"/>
  <c r="D17" i="2"/>
  <c r="F17" i="2" s="1"/>
  <c r="E17" i="2" l="1"/>
  <c r="B18" i="2" s="1"/>
  <c r="C18" i="2" s="1"/>
  <c r="N16" i="2"/>
  <c r="J17" i="2"/>
  <c r="K17" i="2" l="1"/>
  <c r="L17" i="2" s="1"/>
  <c r="M17" i="2" s="1"/>
  <c r="I18" i="2" s="1"/>
  <c r="D18" i="2"/>
  <c r="F18" i="2" s="1"/>
  <c r="E18" i="2" l="1"/>
  <c r="B19" i="2" s="1"/>
  <c r="C19" i="2" s="1"/>
  <c r="N17" i="2"/>
  <c r="J18" i="2"/>
  <c r="K18" i="2" l="1"/>
  <c r="L18" i="2" s="1"/>
  <c r="M18" i="2" s="1"/>
  <c r="I19" i="2" s="1"/>
  <c r="D19" i="2"/>
  <c r="F19" i="2" s="1"/>
  <c r="E19" i="2"/>
  <c r="B20" i="2" s="1"/>
  <c r="N18" i="2" l="1"/>
  <c r="J19" i="2"/>
  <c r="C20" i="2"/>
  <c r="K19" i="2" l="1"/>
  <c r="L19" i="2" s="1"/>
  <c r="M19" i="2" s="1"/>
  <c r="I20" i="2" s="1"/>
  <c r="D20" i="2"/>
  <c r="F20" i="2" s="1"/>
  <c r="N19" i="2" l="1"/>
  <c r="E20" i="2"/>
  <c r="B21" i="2" s="1"/>
  <c r="J20" i="2"/>
  <c r="C21" i="2"/>
  <c r="K20" i="2" l="1"/>
  <c r="L20" i="2" s="1"/>
  <c r="D21" i="2"/>
  <c r="F21" i="2" s="1"/>
  <c r="M20" i="2"/>
  <c r="I21" i="2" s="1"/>
  <c r="E21" i="2" l="1"/>
  <c r="B22" i="2" s="1"/>
  <c r="C22" i="2" s="1"/>
  <c r="N20" i="2"/>
  <c r="J21" i="2"/>
  <c r="D22" i="2" l="1"/>
  <c r="F22" i="2" s="1"/>
  <c r="K21" i="2"/>
  <c r="L21" i="2" s="1"/>
  <c r="M21" i="2" s="1"/>
  <c r="I22" i="2" s="1"/>
  <c r="E22" i="2"/>
  <c r="B23" i="2" s="1"/>
  <c r="C23" i="2" s="1"/>
  <c r="N21" i="2" l="1"/>
  <c r="D23" i="2"/>
  <c r="F23" i="2" s="1"/>
  <c r="J22" i="2"/>
  <c r="E23" i="2" l="1"/>
  <c r="B24" i="2" s="1"/>
  <c r="K22" i="2"/>
  <c r="L22" i="2" s="1"/>
  <c r="C24" i="2"/>
  <c r="D24" i="2"/>
  <c r="F24" i="2" l="1"/>
  <c r="E24" i="2"/>
  <c r="B25" i="2" s="1"/>
  <c r="C25" i="2" s="1"/>
  <c r="M22" i="2"/>
  <c r="I23" i="2" s="1"/>
  <c r="J23" i="2" s="1"/>
  <c r="N22" i="2"/>
  <c r="K23" i="2" l="1"/>
  <c r="L23" i="2" s="1"/>
  <c r="M23" i="2" s="1"/>
  <c r="D25" i="2"/>
  <c r="F25" i="2" s="1"/>
  <c r="N23" i="2" l="1"/>
  <c r="E25" i="2"/>
  <c r="B26" i="2" s="1"/>
  <c r="I24" i="2"/>
  <c r="C26" i="2"/>
  <c r="D26" i="2" l="1"/>
  <c r="F26" i="2" s="1"/>
  <c r="J24" i="2"/>
  <c r="E26" i="2"/>
  <c r="B27" i="2" s="1"/>
  <c r="K24" i="2" l="1"/>
  <c r="L24" i="2" s="1"/>
  <c r="C27" i="2"/>
  <c r="D27" i="2"/>
  <c r="E27" i="2"/>
  <c r="B28" i="2" s="1"/>
  <c r="F27" i="2" l="1"/>
  <c r="M24" i="2"/>
  <c r="I25" i="2" s="1"/>
  <c r="J25" i="2" s="1"/>
  <c r="N24" i="2"/>
  <c r="C28" i="2"/>
  <c r="K25" i="2" l="1"/>
  <c r="L25" i="2" s="1"/>
  <c r="D28" i="2"/>
  <c r="E28" i="2" s="1"/>
  <c r="B29" i="2" s="1"/>
  <c r="C29" i="2" s="1"/>
  <c r="N25" i="2" l="1"/>
  <c r="M25" i="2"/>
  <c r="I26" i="2" s="1"/>
  <c r="J26" i="2" s="1"/>
  <c r="F28" i="2"/>
  <c r="D29" i="2"/>
  <c r="F29" i="2" s="1"/>
  <c r="K26" i="2" l="1"/>
  <c r="L26" i="2" s="1"/>
  <c r="E29" i="2"/>
  <c r="B30" i="2" s="1"/>
  <c r="C30" i="2" s="1"/>
  <c r="D30" i="2" l="1"/>
  <c r="E30" i="2" s="1"/>
  <c r="B31" i="2" s="1"/>
  <c r="C31" i="2" s="1"/>
  <c r="N26" i="2"/>
  <c r="M26" i="2"/>
  <c r="I27" i="2" s="1"/>
  <c r="J27" i="2" s="1"/>
  <c r="F30" i="2" l="1"/>
  <c r="K27" i="2"/>
  <c r="L27" i="2" s="1"/>
  <c r="D31" i="2"/>
  <c r="F31" i="2" s="1"/>
  <c r="E31" i="2" l="1"/>
  <c r="B32" i="2" s="1"/>
  <c r="M27" i="2"/>
  <c r="I28" i="2" s="1"/>
  <c r="N27" i="2"/>
  <c r="J28" i="2"/>
  <c r="C32" i="2"/>
  <c r="K28" i="2" l="1"/>
  <c r="L28" i="2" s="1"/>
  <c r="D32" i="2"/>
  <c r="F32" i="2" s="1"/>
  <c r="E32" i="2"/>
  <c r="B33" i="2" s="1"/>
  <c r="C33" i="2" s="1"/>
  <c r="M28" i="2" l="1"/>
  <c r="I29" i="2" s="1"/>
  <c r="J29" i="2" s="1"/>
  <c r="N28" i="2"/>
  <c r="D33" i="2"/>
  <c r="F33" i="2" s="1"/>
  <c r="E33" i="2" l="1"/>
  <c r="B34" i="2" s="1"/>
  <c r="K29" i="2"/>
  <c r="L29" i="2"/>
  <c r="M29" i="2" s="1"/>
  <c r="I30" i="2" s="1"/>
  <c r="C34" i="2"/>
  <c r="N29" i="2" l="1"/>
  <c r="D34" i="2"/>
  <c r="E34" i="2" s="1"/>
  <c r="B35" i="2" s="1"/>
  <c r="J30" i="2"/>
  <c r="F34" i="2" l="1"/>
  <c r="K30" i="2"/>
  <c r="L30" i="2" s="1"/>
  <c r="C35" i="2"/>
  <c r="M30" i="2" l="1"/>
  <c r="I31" i="2" s="1"/>
  <c r="J31" i="2" s="1"/>
  <c r="N30" i="2"/>
  <c r="D35" i="2"/>
  <c r="F35" i="2" s="1"/>
  <c r="E35" i="2" l="1"/>
  <c r="B36" i="2" s="1"/>
  <c r="K31" i="2"/>
  <c r="L31" i="2" s="1"/>
  <c r="M31" i="2" s="1"/>
  <c r="I32" i="2" s="1"/>
  <c r="C36" i="2"/>
  <c r="N31" i="2" l="1"/>
  <c r="D36" i="2"/>
  <c r="F36" i="2" s="1"/>
  <c r="J32" i="2"/>
  <c r="E36" i="2" l="1"/>
  <c r="B37" i="2" s="1"/>
  <c r="C37" i="2" s="1"/>
  <c r="K32" i="2"/>
  <c r="L32" i="2" s="1"/>
  <c r="D37" i="2"/>
  <c r="E37" i="2" s="1"/>
  <c r="B38" i="2" s="1"/>
  <c r="M32" i="2" l="1"/>
  <c r="I33" i="2" s="1"/>
  <c r="J33" i="2" s="1"/>
  <c r="F37" i="2"/>
  <c r="N32" i="2"/>
  <c r="C38" i="2"/>
  <c r="K33" i="2" l="1"/>
  <c r="L33" i="2" s="1"/>
  <c r="D38" i="2"/>
  <c r="F38" i="2" s="1"/>
  <c r="M33" i="2" l="1"/>
  <c r="I34" i="2" s="1"/>
  <c r="N33" i="2"/>
  <c r="E38" i="2"/>
  <c r="B39" i="2" s="1"/>
  <c r="C39" i="2" s="1"/>
  <c r="J34" i="2"/>
  <c r="D39" i="2" l="1"/>
  <c r="E39" i="2" s="1"/>
  <c r="B40" i="2" s="1"/>
  <c r="C40" i="2" s="1"/>
  <c r="K34" i="2"/>
  <c r="L34" i="2" s="1"/>
  <c r="M34" i="2" l="1"/>
  <c r="I35" i="2" s="1"/>
  <c r="J35" i="2" s="1"/>
  <c r="F39" i="2"/>
  <c r="N34" i="2"/>
  <c r="D40" i="2"/>
  <c r="F40" i="2" s="1"/>
  <c r="E40" i="2" l="1"/>
  <c r="B41" i="2" s="1"/>
  <c r="K35" i="2"/>
  <c r="L35" i="2" s="1"/>
  <c r="M35" i="2"/>
  <c r="I36" i="2" s="1"/>
  <c r="C41" i="2"/>
  <c r="N35" i="2" l="1"/>
  <c r="D41" i="2"/>
  <c r="F41" i="2" s="1"/>
  <c r="J36" i="2"/>
  <c r="E41" i="2"/>
  <c r="B42" i="2" s="1"/>
  <c r="C42" i="2" s="1"/>
  <c r="K36" i="2" l="1"/>
  <c r="L36" i="2" s="1"/>
  <c r="D42" i="2"/>
  <c r="F42" i="2" s="1"/>
  <c r="M36" i="2" l="1"/>
  <c r="I37" i="2" s="1"/>
  <c r="J37" i="2" s="1"/>
  <c r="E42" i="2"/>
  <c r="B43" i="2" s="1"/>
  <c r="C43" i="2" s="1"/>
  <c r="N36" i="2"/>
  <c r="K37" i="2" l="1"/>
  <c r="L37" i="2" s="1"/>
  <c r="M37" i="2" s="1"/>
  <c r="I38" i="2" s="1"/>
  <c r="D43" i="2"/>
  <c r="F43" i="2" s="1"/>
  <c r="E43" i="2" l="1"/>
  <c r="B44" i="2" s="1"/>
  <c r="C44" i="2" s="1"/>
  <c r="N37" i="2"/>
  <c r="J38" i="2"/>
  <c r="K38" i="2" l="1"/>
  <c r="D44" i="2"/>
  <c r="F44" i="2" s="1"/>
  <c r="E44" i="2"/>
  <c r="B45" i="2" s="1"/>
  <c r="L38" i="2" l="1"/>
  <c r="M38" i="2" s="1"/>
  <c r="I39" i="2" s="1"/>
  <c r="J39" i="2" s="1"/>
  <c r="C45" i="2"/>
  <c r="N38" i="2" l="1"/>
  <c r="K39" i="2"/>
  <c r="L39" i="2" s="1"/>
  <c r="D45" i="2"/>
  <c r="F45" i="2" s="1"/>
  <c r="E45" i="2" l="1"/>
  <c r="B46" i="2" s="1"/>
  <c r="M39" i="2"/>
  <c r="I40" i="2" s="1"/>
  <c r="J40" i="2" s="1"/>
  <c r="N39" i="2"/>
  <c r="C46" i="2"/>
  <c r="K40" i="2" l="1"/>
  <c r="L40" i="2" s="1"/>
  <c r="D46" i="2"/>
  <c r="F46" i="2" s="1"/>
  <c r="M40" i="2"/>
  <c r="I41" i="2" s="1"/>
  <c r="E46" i="2" l="1"/>
  <c r="B47" i="2" s="1"/>
  <c r="N40" i="2"/>
  <c r="J41" i="2"/>
  <c r="C47" i="2"/>
  <c r="K41" i="2" l="1"/>
  <c r="L41" i="2" s="1"/>
  <c r="M41" i="2" s="1"/>
  <c r="I42" i="2" s="1"/>
  <c r="D47" i="2"/>
  <c r="F47" i="2" s="1"/>
  <c r="N41" i="2" l="1"/>
  <c r="E47" i="2"/>
  <c r="B48" i="2" s="1"/>
  <c r="J42" i="2"/>
  <c r="C48" i="2"/>
  <c r="K42" i="2" l="1"/>
  <c r="L42" i="2" s="1"/>
  <c r="D48" i="2"/>
  <c r="F48" i="2" s="1"/>
  <c r="M42" i="2"/>
  <c r="I43" i="2" s="1"/>
  <c r="E48" i="2" l="1"/>
  <c r="B49" i="2" s="1"/>
  <c r="N42" i="2"/>
  <c r="J43" i="2"/>
  <c r="C49" i="2"/>
  <c r="K43" i="2" l="1"/>
  <c r="L43" i="2" s="1"/>
  <c r="D49" i="2"/>
  <c r="F49" i="2" s="1"/>
  <c r="E49" i="2" l="1"/>
  <c r="B50" i="2" s="1"/>
  <c r="N43" i="2"/>
  <c r="M43" i="2"/>
  <c r="I44" i="2" s="1"/>
  <c r="J44" i="2" s="1"/>
  <c r="C50" i="2"/>
  <c r="K44" i="2" l="1"/>
  <c r="L44" i="2" s="1"/>
  <c r="D50" i="2"/>
  <c r="F50" i="2" s="1"/>
  <c r="M44" i="2"/>
  <c r="I45" i="2" s="1"/>
  <c r="E50" i="2" l="1"/>
  <c r="B51" i="2" s="1"/>
  <c r="N44" i="2"/>
  <c r="J45" i="2"/>
  <c r="C51" i="2"/>
  <c r="K45" i="2" l="1"/>
  <c r="L45" i="2" s="1"/>
  <c r="D51" i="2"/>
  <c r="F51" i="2" s="1"/>
  <c r="M45" i="2"/>
  <c r="I46" i="2" s="1"/>
  <c r="E51" i="2"/>
  <c r="B52" i="2" s="1"/>
  <c r="N45" i="2" l="1"/>
  <c r="C52" i="2"/>
  <c r="J46" i="2"/>
  <c r="K46" i="2" l="1"/>
  <c r="L46" i="2" s="1"/>
  <c r="M46" i="2" s="1"/>
  <c r="I47" i="2" s="1"/>
  <c r="D52" i="2"/>
  <c r="F52" i="2" s="1"/>
  <c r="N46" i="2" l="1"/>
  <c r="E52" i="2"/>
  <c r="B53" i="2" s="1"/>
  <c r="C53" i="2" s="1"/>
  <c r="D53" i="2"/>
  <c r="J47" i="2"/>
  <c r="F53" i="2" l="1"/>
  <c r="K47" i="2"/>
  <c r="L47" i="2" s="1"/>
  <c r="M47" i="2" s="1"/>
  <c r="I48" i="2" s="1"/>
  <c r="E53" i="2"/>
  <c r="B54" i="2" s="1"/>
  <c r="C54" i="2"/>
  <c r="N47" i="2" l="1"/>
  <c r="D54" i="2"/>
  <c r="E54" i="2" s="1"/>
  <c r="B55" i="2" s="1"/>
  <c r="C55" i="2" s="1"/>
  <c r="J48" i="2"/>
  <c r="F54" i="2" l="1"/>
  <c r="K48" i="2"/>
  <c r="D55" i="2"/>
  <c r="E55" i="2" s="1"/>
  <c r="B56" i="2" s="1"/>
  <c r="C56" i="2" s="1"/>
  <c r="L48" i="2" l="1"/>
  <c r="M48" i="2" s="1"/>
  <c r="I49" i="2" s="1"/>
  <c r="J49" i="2" s="1"/>
  <c r="F55" i="2"/>
  <c r="D56" i="2"/>
  <c r="F56" i="2" s="1"/>
  <c r="E56" i="2"/>
  <c r="B57" i="2" s="1"/>
  <c r="N48" i="2" l="1"/>
  <c r="K49" i="2"/>
  <c r="L49" i="2" s="1"/>
  <c r="C57" i="2"/>
  <c r="N49" i="2" l="1"/>
  <c r="D57" i="2"/>
  <c r="F57" i="2" s="1"/>
  <c r="M49" i="2"/>
  <c r="I50" i="2" s="1"/>
  <c r="J50" i="2" s="1"/>
  <c r="E57" i="2" l="1"/>
  <c r="B58" i="2" s="1"/>
  <c r="K50" i="2"/>
  <c r="L50" i="2" s="1"/>
  <c r="C58" i="2"/>
  <c r="M50" i="2"/>
  <c r="I51" i="2" s="1"/>
  <c r="N50" i="2" l="1"/>
  <c r="D58" i="2"/>
  <c r="E58" i="2" s="1"/>
  <c r="B59" i="2" s="1"/>
  <c r="J51" i="2"/>
  <c r="F58" i="2" l="1"/>
  <c r="K51" i="2"/>
  <c r="L51" i="2" s="1"/>
  <c r="C59" i="2"/>
  <c r="M51" i="2"/>
  <c r="I52" i="2" s="1"/>
  <c r="N51" i="2" l="1"/>
  <c r="D59" i="2"/>
  <c r="E59" i="2" s="1"/>
  <c r="B60" i="2" s="1"/>
  <c r="C60" i="2" s="1"/>
  <c r="J52" i="2"/>
  <c r="F59" i="2" l="1"/>
  <c r="K52" i="2"/>
  <c r="L52" i="2" s="1"/>
  <c r="M52" i="2" s="1"/>
  <c r="I53" i="2" s="1"/>
  <c r="D60" i="2"/>
  <c r="F60" i="2" s="1"/>
  <c r="E60" i="2" l="1"/>
  <c r="B61" i="2" s="1"/>
  <c r="C61" i="2" s="1"/>
  <c r="N52" i="2"/>
  <c r="D61" i="2"/>
  <c r="F61" i="2" s="1"/>
  <c r="J53" i="2"/>
  <c r="K53" i="2" l="1"/>
  <c r="L53" i="2" s="1"/>
  <c r="E61" i="2"/>
  <c r="B62" i="2" s="1"/>
  <c r="C62" i="2"/>
  <c r="M53" i="2" l="1"/>
  <c r="I54" i="2" s="1"/>
  <c r="N53" i="2"/>
  <c r="D62" i="2"/>
  <c r="F62" i="2" s="1"/>
  <c r="J54" i="2"/>
  <c r="E62" i="2" l="1"/>
  <c r="B63" i="2" s="1"/>
  <c r="C63" i="2" s="1"/>
  <c r="K54" i="2"/>
  <c r="L54" i="2" s="1"/>
  <c r="M54" i="2" l="1"/>
  <c r="I55" i="2" s="1"/>
  <c r="N54" i="2"/>
  <c r="D63" i="2"/>
  <c r="F63" i="2" s="1"/>
  <c r="J55" i="2"/>
  <c r="K55" i="2" l="1"/>
  <c r="L55" i="2" s="1"/>
  <c r="M55" i="2" s="1"/>
  <c r="I56" i="2" s="1"/>
  <c r="E63" i="2"/>
  <c r="B64" i="2" s="1"/>
  <c r="C64" i="2" s="1"/>
  <c r="N55" i="2" l="1"/>
  <c r="D64" i="2"/>
  <c r="F64" i="2" s="1"/>
  <c r="J56" i="2"/>
  <c r="E64" i="2" l="1"/>
  <c r="B65" i="2" s="1"/>
  <c r="K56" i="2"/>
  <c r="L56" i="2" s="1"/>
  <c r="C65" i="2"/>
  <c r="M56" i="2" l="1"/>
  <c r="I57" i="2" s="1"/>
  <c r="N56" i="2"/>
  <c r="D65" i="2"/>
  <c r="F65" i="2" s="1"/>
  <c r="J57" i="2"/>
  <c r="E65" i="2" l="1"/>
  <c r="B66" i="2" s="1"/>
  <c r="K57" i="2"/>
  <c r="L57" i="2" s="1"/>
  <c r="C66" i="2"/>
  <c r="M57" i="2" l="1"/>
  <c r="I58" i="2" s="1"/>
  <c r="N57" i="2"/>
  <c r="D66" i="2"/>
  <c r="F66" i="2" s="1"/>
  <c r="J58" i="2"/>
  <c r="E66" i="2" l="1"/>
  <c r="B67" i="2" s="1"/>
  <c r="K58" i="2"/>
  <c r="L58" i="2" s="1"/>
  <c r="M58" i="2" s="1"/>
  <c r="I59" i="2" s="1"/>
  <c r="C67" i="2"/>
  <c r="N58" i="2" l="1"/>
  <c r="D67" i="2"/>
  <c r="F67" i="2" s="1"/>
  <c r="J59" i="2"/>
  <c r="E67" i="2" l="1"/>
  <c r="B68" i="2" s="1"/>
  <c r="K59" i="2"/>
  <c r="L59" i="2" s="1"/>
  <c r="M59" i="2" s="1"/>
  <c r="I60" i="2" s="1"/>
  <c r="C68" i="2"/>
  <c r="N59" i="2" l="1"/>
  <c r="D68" i="2"/>
  <c r="F68" i="2" s="1"/>
  <c r="J60" i="2"/>
  <c r="E68" i="2" l="1"/>
  <c r="B69" i="2" s="1"/>
  <c r="K60" i="2"/>
  <c r="L60" i="2" s="1"/>
  <c r="M60" i="2" s="1"/>
  <c r="I61" i="2" s="1"/>
  <c r="C69" i="2"/>
  <c r="N60" i="2" l="1"/>
  <c r="D69" i="2"/>
  <c r="F69" i="2" s="1"/>
  <c r="J61" i="2"/>
  <c r="E69" i="2" l="1"/>
  <c r="B70" i="2" s="1"/>
  <c r="K61" i="2"/>
  <c r="L61" i="2"/>
  <c r="C70" i="2"/>
  <c r="N61" i="2" l="1"/>
  <c r="D70" i="2"/>
  <c r="F70" i="2" s="1"/>
  <c r="M61" i="2"/>
  <c r="I62" i="2" s="1"/>
  <c r="J62" i="2" s="1"/>
  <c r="E70" i="2" l="1"/>
  <c r="B71" i="2" s="1"/>
  <c r="C71" i="2" s="1"/>
  <c r="K62" i="2"/>
  <c r="L62" i="2" s="1"/>
  <c r="M62" i="2" s="1"/>
  <c r="I63" i="2" s="1"/>
  <c r="D71" i="2"/>
  <c r="F71" i="2" l="1"/>
  <c r="N62" i="2"/>
  <c r="E71" i="2"/>
  <c r="B72" i="2" s="1"/>
  <c r="C72" i="2" s="1"/>
  <c r="D72" i="2"/>
  <c r="E72" i="2" s="1"/>
  <c r="B73" i="2" s="1"/>
  <c r="J63" i="2"/>
  <c r="F72" i="2" l="1"/>
  <c r="K63" i="2"/>
  <c r="L63" i="2" s="1"/>
  <c r="C73" i="2"/>
  <c r="M63" i="2" l="1"/>
  <c r="I64" i="2" s="1"/>
  <c r="J64" i="2" s="1"/>
  <c r="N63" i="2"/>
  <c r="D73" i="2"/>
  <c r="F73" i="2" s="1"/>
  <c r="E73" i="2" l="1"/>
  <c r="B74" i="2" s="1"/>
  <c r="K64" i="2"/>
  <c r="C74" i="2"/>
  <c r="L64" i="2" l="1"/>
  <c r="M64" i="2" s="1"/>
  <c r="D74" i="2"/>
  <c r="F74" i="2" s="1"/>
  <c r="I65" i="2"/>
  <c r="E74" i="2" l="1"/>
  <c r="B75" i="2" s="1"/>
  <c r="C75" i="2" s="1"/>
  <c r="N64" i="2"/>
  <c r="J65" i="2"/>
  <c r="K65" i="2" l="1"/>
  <c r="L65" i="2" s="1"/>
  <c r="D75" i="2"/>
  <c r="F75" i="2" s="1"/>
  <c r="E75" i="2" l="1"/>
  <c r="B76" i="2" s="1"/>
  <c r="C76" i="2" s="1"/>
  <c r="M65" i="2"/>
  <c r="I66" i="2" s="1"/>
  <c r="J66" i="2" s="1"/>
  <c r="N65" i="2"/>
  <c r="D76" i="2"/>
  <c r="E76" i="2" s="1"/>
  <c r="B77" i="2" s="1"/>
  <c r="F76" i="2" l="1"/>
  <c r="K66" i="2"/>
  <c r="L66" i="2"/>
  <c r="M66" i="2"/>
  <c r="I67" i="2" s="1"/>
  <c r="C77" i="2"/>
  <c r="N66" i="2" l="1"/>
  <c r="D77" i="2"/>
  <c r="E77" i="2" s="1"/>
  <c r="B78" i="2" s="1"/>
  <c r="J67" i="2"/>
  <c r="F77" i="2" l="1"/>
  <c r="K67" i="2"/>
  <c r="L67" i="2" s="1"/>
  <c r="C78" i="2"/>
  <c r="D78" i="2"/>
  <c r="F78" i="2" l="1"/>
  <c r="E78" i="2"/>
  <c r="B79" i="2" s="1"/>
  <c r="C79" i="2" s="1"/>
  <c r="M67" i="2"/>
  <c r="I68" i="2" s="1"/>
  <c r="J68" i="2" s="1"/>
  <c r="N67" i="2"/>
  <c r="K68" i="2" l="1"/>
  <c r="L68" i="2" s="1"/>
  <c r="D79" i="2"/>
  <c r="F79" i="2" s="1"/>
  <c r="E79" i="2"/>
  <c r="B80" i="2" s="1"/>
  <c r="C80" i="2" s="1"/>
  <c r="M68" i="2" l="1"/>
  <c r="I69" i="2" s="1"/>
  <c r="J69" i="2" s="1"/>
  <c r="N68" i="2"/>
  <c r="D80" i="2"/>
  <c r="F80" i="2" s="1"/>
  <c r="K69" i="2" l="1"/>
  <c r="L69" i="2" s="1"/>
  <c r="E80" i="2"/>
  <c r="B81" i="2" s="1"/>
  <c r="C81" i="2"/>
  <c r="N69" i="2" l="1"/>
  <c r="M69" i="2"/>
  <c r="I70" i="2" s="1"/>
  <c r="J70" i="2" s="1"/>
  <c r="D81" i="2"/>
  <c r="F81" i="2" s="1"/>
  <c r="E81" i="2" l="1"/>
  <c r="B82" i="2" s="1"/>
  <c r="K70" i="2"/>
  <c r="L70" i="2" s="1"/>
  <c r="M70" i="2" s="1"/>
  <c r="I71" i="2" s="1"/>
  <c r="C82" i="2"/>
  <c r="N70" i="2" l="1"/>
  <c r="D82" i="2"/>
  <c r="E82" i="2" s="1"/>
  <c r="B83" i="2" s="1"/>
  <c r="J71" i="2"/>
  <c r="F82" i="2" l="1"/>
  <c r="K71" i="2"/>
  <c r="L71" i="2" s="1"/>
  <c r="C83" i="2"/>
  <c r="N71" i="2" l="1"/>
  <c r="M71" i="2"/>
  <c r="I72" i="2" s="1"/>
  <c r="J72" i="2" s="1"/>
  <c r="D83" i="2"/>
  <c r="F83" i="2" s="1"/>
  <c r="E83" i="2" l="1"/>
  <c r="B84" i="2" s="1"/>
  <c r="K72" i="2"/>
  <c r="C84" i="2"/>
  <c r="L72" i="2" l="1"/>
  <c r="N72" i="2" s="1"/>
  <c r="D84" i="2"/>
  <c r="F84" i="2" s="1"/>
  <c r="E84" i="2" l="1"/>
  <c r="B85" i="2" s="1"/>
  <c r="C85" i="2" s="1"/>
  <c r="M72" i="2"/>
  <c r="I73" i="2" s="1"/>
  <c r="J73" i="2" s="1"/>
  <c r="K73" i="2" l="1"/>
  <c r="L73" i="2" s="1"/>
  <c r="D85" i="2"/>
  <c r="F85" i="2" s="1"/>
  <c r="M73" i="2" l="1"/>
  <c r="I74" i="2" s="1"/>
  <c r="J74" i="2" s="1"/>
  <c r="N73" i="2"/>
  <c r="E85" i="2"/>
  <c r="B86" i="2" s="1"/>
  <c r="C86" i="2" s="1"/>
  <c r="K74" i="2" l="1"/>
  <c r="L74" i="2" s="1"/>
  <c r="N74" i="2" s="1"/>
  <c r="D86" i="2"/>
  <c r="E86" i="2" s="1"/>
  <c r="B87" i="2" s="1"/>
  <c r="C87" i="2" s="1"/>
  <c r="M74" i="2" l="1"/>
  <c r="I75" i="2" s="1"/>
  <c r="J75" i="2" s="1"/>
  <c r="F86" i="2"/>
  <c r="D87" i="2"/>
  <c r="F87" i="2" s="1"/>
  <c r="K75" i="2" l="1"/>
  <c r="L75" i="2" s="1"/>
  <c r="E87" i="2"/>
  <c r="B88" i="2" s="1"/>
  <c r="C88" i="2" s="1"/>
  <c r="N75" i="2" l="1"/>
  <c r="M75" i="2"/>
  <c r="I76" i="2" s="1"/>
  <c r="J76" i="2" s="1"/>
  <c r="K76" i="2"/>
  <c r="L76" i="2" s="1"/>
  <c r="D88" i="2"/>
  <c r="F88" i="2" s="1"/>
  <c r="M76" i="2" l="1"/>
  <c r="I77" i="2" s="1"/>
  <c r="E88" i="2"/>
  <c r="B89" i="2" s="1"/>
  <c r="C89" i="2" s="1"/>
  <c r="N76" i="2"/>
  <c r="J77" i="2"/>
  <c r="K77" i="2" l="1"/>
  <c r="L77" i="2" s="1"/>
  <c r="M77" i="2" s="1"/>
  <c r="I78" i="2" s="1"/>
  <c r="D89" i="2"/>
  <c r="F89" i="2" s="1"/>
  <c r="N77" i="2" l="1"/>
  <c r="E89" i="2"/>
  <c r="B90" i="2" s="1"/>
  <c r="C90" i="2" s="1"/>
  <c r="J78" i="2"/>
  <c r="K78" i="2" l="1"/>
  <c r="L78" i="2" s="1"/>
  <c r="D90" i="2"/>
  <c r="F90" i="2" s="1"/>
  <c r="E90" i="2"/>
  <c r="B91" i="2" s="1"/>
  <c r="M78" i="2" l="1"/>
  <c r="I79" i="2" s="1"/>
  <c r="N78" i="2"/>
  <c r="C91" i="2"/>
  <c r="J79" i="2"/>
  <c r="K79" i="2" l="1"/>
  <c r="L79" i="2" s="1"/>
  <c r="D91" i="2"/>
  <c r="F91" i="2" s="1"/>
  <c r="E91" i="2"/>
  <c r="B92" i="2" s="1"/>
  <c r="M79" i="2" l="1"/>
  <c r="I80" i="2" s="1"/>
  <c r="J80" i="2" s="1"/>
  <c r="N79" i="2"/>
  <c r="C92" i="2"/>
  <c r="K80" i="2" l="1"/>
  <c r="L80" i="2" s="1"/>
  <c r="M80" i="2" s="1"/>
  <c r="I81" i="2" s="1"/>
  <c r="D92" i="2"/>
  <c r="E92" i="2" s="1"/>
  <c r="B93" i="2" s="1"/>
  <c r="N80" i="2" l="1"/>
  <c r="F92" i="2"/>
  <c r="C93" i="2"/>
  <c r="J81" i="2"/>
  <c r="K81" i="2" l="1"/>
  <c r="L81" i="2" s="1"/>
  <c r="D93" i="2"/>
  <c r="E93" i="2" s="1"/>
  <c r="B94" i="2" s="1"/>
  <c r="C94" i="2" s="1"/>
  <c r="F93" i="2" l="1"/>
  <c r="M81" i="2"/>
  <c r="I82" i="2" s="1"/>
  <c r="J82" i="2" s="1"/>
  <c r="N81" i="2"/>
  <c r="D94" i="2"/>
  <c r="E94" i="2" s="1"/>
  <c r="B95" i="2" s="1"/>
  <c r="C95" i="2" s="1"/>
  <c r="F94" i="2" l="1"/>
  <c r="K82" i="2"/>
  <c r="L82" i="2" s="1"/>
  <c r="D95" i="2"/>
  <c r="F95" i="2" s="1"/>
  <c r="E95" i="2" l="1"/>
  <c r="B96" i="2" s="1"/>
  <c r="C96" i="2" s="1"/>
  <c r="M82" i="2"/>
  <c r="I83" i="2" s="1"/>
  <c r="N82" i="2"/>
  <c r="J83" i="2"/>
  <c r="K83" i="2" l="1"/>
  <c r="L83" i="2" s="1"/>
  <c r="D96" i="2"/>
  <c r="F96" i="2" s="1"/>
  <c r="E96" i="2" l="1"/>
  <c r="B97" i="2" s="1"/>
  <c r="N83" i="2"/>
  <c r="M83" i="2"/>
  <c r="I84" i="2" s="1"/>
  <c r="J84" i="2" s="1"/>
  <c r="C97" i="2"/>
  <c r="D97" i="2" l="1"/>
  <c r="E97" i="2" s="1"/>
  <c r="B98" i="2" s="1"/>
  <c r="K84" i="2"/>
  <c r="L84" i="2"/>
  <c r="C98" i="2"/>
  <c r="N84" i="2" l="1"/>
  <c r="M84" i="2"/>
  <c r="I85" i="2" s="1"/>
  <c r="J85" i="2" s="1"/>
  <c r="F97" i="2"/>
  <c r="D98" i="2"/>
  <c r="F98" i="2" s="1"/>
  <c r="E98" i="2" l="1"/>
  <c r="B99" i="2" s="1"/>
  <c r="K85" i="2"/>
  <c r="L85" i="2" s="1"/>
  <c r="M85" i="2" s="1"/>
  <c r="I86" i="2" s="1"/>
  <c r="C99" i="2"/>
  <c r="N85" i="2" l="1"/>
  <c r="D99" i="2"/>
  <c r="F99" i="2" s="1"/>
  <c r="J86" i="2"/>
  <c r="E99" i="2" l="1"/>
  <c r="B100" i="2" s="1"/>
  <c r="K86" i="2"/>
  <c r="L86" i="2" s="1"/>
  <c r="C100" i="2"/>
  <c r="D100" i="2"/>
  <c r="F100" i="2" l="1"/>
  <c r="E100" i="2"/>
  <c r="B101" i="2" s="1"/>
  <c r="C101" i="2" s="1"/>
  <c r="M86" i="2"/>
  <c r="I87" i="2" s="1"/>
  <c r="J87" i="2" s="1"/>
  <c r="N86" i="2"/>
  <c r="K87" i="2" l="1"/>
  <c r="L87" i="2" s="1"/>
  <c r="M87" i="2" s="1"/>
  <c r="D101" i="2"/>
  <c r="F101" i="2" s="1"/>
  <c r="N87" i="2" l="1"/>
  <c r="E101" i="2"/>
  <c r="B102" i="2" s="1"/>
  <c r="I88" i="2"/>
  <c r="C102" i="2"/>
  <c r="D102" i="2" l="1"/>
  <c r="F102" i="2" s="1"/>
  <c r="J88" i="2"/>
  <c r="E102" i="2"/>
  <c r="B103" i="2" s="1"/>
  <c r="K88" i="2" l="1"/>
  <c r="L88" i="2" s="1"/>
  <c r="C103" i="2"/>
  <c r="M88" i="2" l="1"/>
  <c r="I89" i="2" s="1"/>
  <c r="N88" i="2"/>
  <c r="D103" i="2"/>
  <c r="F103" i="2" s="1"/>
  <c r="J89" i="2"/>
  <c r="E103" i="2" l="1"/>
  <c r="B104" i="2" s="1"/>
  <c r="K89" i="2"/>
  <c r="L89" i="2" s="1"/>
  <c r="C104" i="2"/>
  <c r="M89" i="2" l="1"/>
  <c r="I90" i="2" s="1"/>
  <c r="J90" i="2" s="1"/>
  <c r="N89" i="2"/>
  <c r="D104" i="2"/>
  <c r="F104" i="2" s="1"/>
  <c r="E104" i="2" l="1"/>
  <c r="B105" i="2" s="1"/>
  <c r="C105" i="2" s="1"/>
  <c r="K90" i="2"/>
  <c r="L90" i="2" s="1"/>
  <c r="D105" i="2" l="1"/>
  <c r="F105" i="2" s="1"/>
  <c r="E105" i="2"/>
  <c r="B106" i="2" s="1"/>
  <c r="C106" i="2" s="1"/>
  <c r="N90" i="2"/>
  <c r="M90" i="2"/>
  <c r="I91" i="2" s="1"/>
  <c r="J91" i="2" s="1"/>
  <c r="K91" i="2" l="1"/>
  <c r="L91" i="2" s="1"/>
  <c r="D106" i="2"/>
  <c r="F106" i="2" s="1"/>
  <c r="M91" i="2" l="1"/>
  <c r="I92" i="2" s="1"/>
  <c r="J92" i="2" s="1"/>
  <c r="E106" i="2"/>
  <c r="B107" i="2" s="1"/>
  <c r="C107" i="2" s="1"/>
  <c r="N91" i="2"/>
  <c r="D107" i="2"/>
  <c r="E107" i="2" s="1"/>
  <c r="B108" i="2" s="1"/>
  <c r="F107" i="2" l="1"/>
  <c r="K92" i="2"/>
  <c r="L92" i="2" s="1"/>
  <c r="M92" i="2"/>
  <c r="I93" i="2" s="1"/>
  <c r="C108" i="2"/>
  <c r="N92" i="2" l="1"/>
  <c r="D108" i="2"/>
  <c r="F108" i="2" s="1"/>
  <c r="J93" i="2"/>
  <c r="E108" i="2" l="1"/>
  <c r="B109" i="2" s="1"/>
  <c r="K93" i="2"/>
  <c r="L93" i="2" s="1"/>
  <c r="M93" i="2" s="1"/>
  <c r="I94" i="2" s="1"/>
  <c r="C109" i="2"/>
  <c r="N93" i="2" l="1"/>
  <c r="D109" i="2"/>
  <c r="F109" i="2" s="1"/>
  <c r="J94" i="2"/>
  <c r="E109" i="2" l="1"/>
  <c r="B110" i="2" s="1"/>
  <c r="K94" i="2"/>
  <c r="L94" i="2" s="1"/>
  <c r="C110" i="2"/>
  <c r="M94" i="2" l="1"/>
  <c r="I95" i="2" s="1"/>
  <c r="N94" i="2"/>
  <c r="D110" i="2"/>
  <c r="F110" i="2" s="1"/>
  <c r="J95" i="2"/>
  <c r="E110" i="2" l="1"/>
  <c r="B111" i="2" s="1"/>
  <c r="K95" i="2"/>
  <c r="L95" i="2" s="1"/>
  <c r="M95" i="2" s="1"/>
  <c r="I96" i="2" s="1"/>
  <c r="C111" i="2"/>
  <c r="N95" i="2" l="1"/>
  <c r="D111" i="2"/>
  <c r="F111" i="2" s="1"/>
  <c r="J96" i="2"/>
  <c r="E111" i="2" l="1"/>
  <c r="B112" i="2" s="1"/>
  <c r="K96" i="2"/>
  <c r="L96" i="2" s="1"/>
  <c r="C112" i="2"/>
  <c r="M96" i="2" l="1"/>
  <c r="I97" i="2" s="1"/>
  <c r="J97" i="2" s="1"/>
  <c r="N96" i="2"/>
  <c r="D112" i="2"/>
  <c r="F112" i="2" s="1"/>
  <c r="E112" i="2" l="1"/>
  <c r="B113" i="2" s="1"/>
  <c r="K97" i="2"/>
  <c r="L97" i="2" s="1"/>
  <c r="C113" i="2"/>
  <c r="M97" i="2" l="1"/>
  <c r="I98" i="2" s="1"/>
  <c r="J98" i="2" s="1"/>
  <c r="N97" i="2"/>
  <c r="D113" i="2"/>
  <c r="E113" i="2" s="1"/>
  <c r="B114" i="2" s="1"/>
  <c r="F113" i="2" l="1"/>
  <c r="K98" i="2"/>
  <c r="L98" i="2" s="1"/>
  <c r="M98" i="2"/>
  <c r="I99" i="2" s="1"/>
  <c r="C114" i="2"/>
  <c r="N98" i="2" l="1"/>
  <c r="D114" i="2"/>
  <c r="F114" i="2" s="1"/>
  <c r="J99" i="2"/>
  <c r="E114" i="2" l="1"/>
  <c r="B115" i="2" s="1"/>
  <c r="K99" i="2"/>
  <c r="L99" i="2" s="1"/>
  <c r="M99" i="2" s="1"/>
  <c r="I100" i="2" s="1"/>
  <c r="C115" i="2"/>
  <c r="N99" i="2" l="1"/>
  <c r="D115" i="2"/>
  <c r="F115" i="2" s="1"/>
  <c r="J100" i="2"/>
  <c r="E115" i="2" l="1"/>
  <c r="B116" i="2" s="1"/>
  <c r="K100" i="2"/>
  <c r="L100" i="2"/>
  <c r="M100" i="2" s="1"/>
  <c r="I101" i="2" s="1"/>
  <c r="C116" i="2"/>
  <c r="N100" i="2" l="1"/>
  <c r="D116" i="2"/>
  <c r="E116" i="2" s="1"/>
  <c r="B117" i="2" s="1"/>
  <c r="J101" i="2"/>
  <c r="F116" i="2" l="1"/>
  <c r="K101" i="2"/>
  <c r="L101" i="2" s="1"/>
  <c r="N101" i="2" s="1"/>
  <c r="C117" i="2"/>
  <c r="M101" i="2" l="1"/>
  <c r="I102" i="2" s="1"/>
  <c r="D117" i="2"/>
  <c r="F117" i="2" s="1"/>
  <c r="J102" i="2"/>
  <c r="E117" i="2"/>
  <c r="B118" i="2" s="1"/>
  <c r="K102" i="2" l="1"/>
  <c r="L102" i="2" s="1"/>
  <c r="C118" i="2"/>
  <c r="M102" i="2" l="1"/>
  <c r="I103" i="2" s="1"/>
  <c r="J103" i="2" s="1"/>
  <c r="N102" i="2"/>
  <c r="D118" i="2"/>
  <c r="F118" i="2" s="1"/>
  <c r="E118" i="2" l="1"/>
  <c r="B119" i="2" s="1"/>
  <c r="K103" i="2"/>
  <c r="L103" i="2" s="1"/>
  <c r="C119" i="2"/>
  <c r="N103" i="2" l="1"/>
  <c r="D119" i="2"/>
  <c r="F119" i="2" s="1"/>
  <c r="M103" i="2"/>
  <c r="I104" i="2" s="1"/>
  <c r="J104" i="2" s="1"/>
  <c r="E119" i="2" l="1"/>
  <c r="B120" i="2" s="1"/>
  <c r="C120" i="2" s="1"/>
  <c r="D120" i="2" s="1"/>
  <c r="E120" i="2" s="1"/>
  <c r="B121" i="2" s="1"/>
  <c r="K104" i="2"/>
  <c r="L104" i="2" s="1"/>
  <c r="M104" i="2"/>
  <c r="I105" i="2" s="1"/>
  <c r="F120" i="2" l="1"/>
  <c r="N104" i="2"/>
  <c r="J105" i="2"/>
  <c r="C121" i="2"/>
  <c r="K105" i="2" l="1"/>
  <c r="D121" i="2"/>
  <c r="F121" i="2" s="1"/>
  <c r="L105" i="2"/>
  <c r="M105" i="2" s="1"/>
  <c r="N105" i="2" l="1"/>
  <c r="E121" i="2"/>
  <c r="B122" i="2" s="1"/>
  <c r="I106" i="2"/>
  <c r="C122" i="2"/>
  <c r="D122" i="2" l="1"/>
  <c r="F122" i="2" s="1"/>
  <c r="J106" i="2"/>
  <c r="E122" i="2"/>
  <c r="B123" i="2" s="1"/>
  <c r="K106" i="2" l="1"/>
  <c r="L106" i="2" s="1"/>
  <c r="C123" i="2"/>
  <c r="D123" i="2"/>
  <c r="E123" i="2" s="1"/>
  <c r="B124" i="2" s="1"/>
  <c r="F123" i="2" l="1"/>
  <c r="M106" i="2"/>
  <c r="I107" i="2" s="1"/>
  <c r="J107" i="2" s="1"/>
  <c r="N106" i="2"/>
  <c r="C124" i="2"/>
  <c r="K107" i="2" l="1"/>
  <c r="L107" i="2" s="1"/>
  <c r="D124" i="2"/>
  <c r="F124" i="2" s="1"/>
  <c r="E124" i="2"/>
  <c r="B125" i="2" s="1"/>
  <c r="N107" i="2" l="1"/>
  <c r="M107" i="2"/>
  <c r="I108" i="2" s="1"/>
  <c r="J108" i="2" s="1"/>
  <c r="C125" i="2"/>
  <c r="K108" i="2" l="1"/>
  <c r="D125" i="2"/>
  <c r="F125" i="2" s="1"/>
  <c r="L108" i="2"/>
  <c r="M108" i="2" s="1"/>
  <c r="I109" i="2" s="1"/>
  <c r="N108" i="2" l="1"/>
  <c r="E125" i="2"/>
  <c r="B126" i="2" s="1"/>
  <c r="C126" i="2" s="1"/>
  <c r="J109" i="2"/>
  <c r="K109" i="2" l="1"/>
  <c r="L109" i="2" s="1"/>
  <c r="D126" i="2"/>
  <c r="F126" i="2" s="1"/>
  <c r="M109" i="2"/>
  <c r="I110" i="2" s="1"/>
  <c r="E126" i="2" l="1"/>
  <c r="B127" i="2" s="1"/>
  <c r="N109" i="2"/>
  <c r="J110" i="2"/>
  <c r="C127" i="2"/>
  <c r="K110" i="2" l="1"/>
  <c r="L110" i="2" s="1"/>
  <c r="M110" i="2" s="1"/>
  <c r="I111" i="2" s="1"/>
  <c r="D127" i="2"/>
  <c r="F127" i="2" s="1"/>
  <c r="N110" i="2" l="1"/>
  <c r="E127" i="2"/>
  <c r="B128" i="2" s="1"/>
  <c r="J111" i="2"/>
  <c r="C128" i="2"/>
  <c r="K111" i="2" l="1"/>
  <c r="L111" i="2" s="1"/>
  <c r="D128" i="2"/>
  <c r="F128" i="2" s="1"/>
  <c r="M111" i="2" l="1"/>
  <c r="I112" i="2" s="1"/>
  <c r="J112" i="2" s="1"/>
  <c r="E128" i="2"/>
  <c r="B129" i="2" s="1"/>
  <c r="N111" i="2"/>
  <c r="C129" i="2"/>
  <c r="K112" i="2" l="1"/>
  <c r="L112" i="2" s="1"/>
  <c r="D129" i="2"/>
  <c r="F129" i="2" s="1"/>
  <c r="M112" i="2"/>
  <c r="I113" i="2" s="1"/>
  <c r="E129" i="2" l="1"/>
  <c r="B130" i="2" s="1"/>
  <c r="N112" i="2"/>
  <c r="J113" i="2"/>
  <c r="C130" i="2"/>
  <c r="K113" i="2" l="1"/>
  <c r="L113" i="2" s="1"/>
  <c r="D130" i="2"/>
  <c r="F130" i="2" s="1"/>
  <c r="M113" i="2"/>
  <c r="I114" i="2" s="1"/>
  <c r="E130" i="2" l="1"/>
  <c r="B131" i="2" s="1"/>
  <c r="N113" i="2"/>
  <c r="J114" i="2"/>
  <c r="C131" i="2"/>
  <c r="K114" i="2" l="1"/>
  <c r="L114" i="2" s="1"/>
  <c r="M114" i="2" s="1"/>
  <c r="I115" i="2" s="1"/>
  <c r="D131" i="2"/>
  <c r="F131" i="2" s="1"/>
  <c r="E131" i="2" l="1"/>
  <c r="B132" i="2" s="1"/>
  <c r="C132" i="2" s="1"/>
  <c r="N114" i="2"/>
  <c r="J115" i="2"/>
  <c r="K115" i="2" l="1"/>
  <c r="L115" i="2" s="1"/>
  <c r="D132" i="2"/>
  <c r="F132" i="2" s="1"/>
  <c r="M115" i="2" l="1"/>
  <c r="I116" i="2" s="1"/>
  <c r="J116" i="2" s="1"/>
  <c r="E132" i="2"/>
  <c r="B133" i="2" s="1"/>
  <c r="C133" i="2" s="1"/>
  <c r="N115" i="2"/>
  <c r="K116" i="2" l="1"/>
  <c r="L116" i="2" s="1"/>
  <c r="M116" i="2" s="1"/>
  <c r="I117" i="2" s="1"/>
  <c r="D133" i="2"/>
  <c r="F133" i="2" s="1"/>
  <c r="E133" i="2" l="1"/>
  <c r="B134" i="2" s="1"/>
  <c r="N116" i="2"/>
  <c r="J117" i="2"/>
  <c r="C134" i="2"/>
  <c r="K117" i="2" l="1"/>
  <c r="L117" i="2" s="1"/>
  <c r="D134" i="2"/>
  <c r="F134" i="2" s="1"/>
  <c r="M117" i="2" l="1"/>
  <c r="I118" i="2" s="1"/>
  <c r="J118" i="2" s="1"/>
  <c r="E134" i="2"/>
  <c r="B135" i="2" s="1"/>
  <c r="C135" i="2" s="1"/>
  <c r="N117" i="2"/>
  <c r="K118" i="2" l="1"/>
  <c r="L118" i="2" s="1"/>
  <c r="D135" i="2"/>
  <c r="F135" i="2" s="1"/>
  <c r="E135" i="2" l="1"/>
  <c r="B136" i="2" s="1"/>
  <c r="C136" i="2" s="1"/>
  <c r="M118" i="2"/>
  <c r="I119" i="2" s="1"/>
  <c r="J119" i="2" s="1"/>
  <c r="N118" i="2"/>
  <c r="D136" i="2"/>
  <c r="F136" i="2" s="1"/>
  <c r="K119" i="2" l="1"/>
  <c r="L119" i="2" s="1"/>
  <c r="M119" i="2" s="1"/>
  <c r="I120" i="2" s="1"/>
  <c r="E136" i="2"/>
  <c r="B137" i="2" s="1"/>
  <c r="C137" i="2" s="1"/>
  <c r="N119" i="2" l="1"/>
  <c r="D137" i="2"/>
  <c r="F137" i="2" s="1"/>
  <c r="J120" i="2"/>
  <c r="E137" i="2" l="1"/>
  <c r="B138" i="2" s="1"/>
  <c r="K120" i="2"/>
  <c r="L120" i="2" s="1"/>
  <c r="C138" i="2"/>
  <c r="M120" i="2" l="1"/>
  <c r="I121" i="2" s="1"/>
  <c r="J121" i="2" s="1"/>
  <c r="N120" i="2"/>
  <c r="D138" i="2"/>
  <c r="F138" i="2" s="1"/>
  <c r="E138" i="2" l="1"/>
  <c r="B139" i="2" s="1"/>
  <c r="K121" i="2"/>
  <c r="L121" i="2" s="1"/>
  <c r="C139" i="2"/>
  <c r="M121" i="2" l="1"/>
  <c r="I122" i="2" s="1"/>
  <c r="N121" i="2"/>
  <c r="D139" i="2"/>
  <c r="F139" i="2" s="1"/>
  <c r="J122" i="2"/>
  <c r="E139" i="2" l="1"/>
  <c r="B140" i="2" s="1"/>
  <c r="K122" i="2"/>
  <c r="L122" i="2" s="1"/>
  <c r="M122" i="2"/>
  <c r="I123" i="2" s="1"/>
  <c r="C140" i="2"/>
  <c r="N122" i="2" l="1"/>
  <c r="D140" i="2"/>
  <c r="F140" i="2" s="1"/>
  <c r="J123" i="2"/>
  <c r="E140" i="2" l="1"/>
  <c r="B141" i="2" s="1"/>
  <c r="K123" i="2"/>
  <c r="L123" i="2" s="1"/>
  <c r="M123" i="2"/>
  <c r="I124" i="2" s="1"/>
  <c r="C141" i="2"/>
  <c r="N123" i="2" l="1"/>
  <c r="D141" i="2"/>
  <c r="F141" i="2" s="1"/>
  <c r="J124" i="2"/>
  <c r="E141" i="2" l="1"/>
  <c r="B142" i="2" s="1"/>
  <c r="K124" i="2"/>
  <c r="L124" i="2" s="1"/>
  <c r="M124" i="2"/>
  <c r="I125" i="2" s="1"/>
  <c r="C142" i="2"/>
  <c r="N124" i="2" l="1"/>
  <c r="D142" i="2"/>
  <c r="F142" i="2" s="1"/>
  <c r="J125" i="2"/>
  <c r="E142" i="2" l="1"/>
  <c r="B143" i="2" s="1"/>
  <c r="K125" i="2"/>
  <c r="L125" i="2" s="1"/>
  <c r="C143" i="2"/>
  <c r="M125" i="2" l="1"/>
  <c r="I126" i="2" s="1"/>
  <c r="N125" i="2"/>
  <c r="D143" i="2"/>
  <c r="F143" i="2" s="1"/>
  <c r="J126" i="2"/>
  <c r="E143" i="2" l="1"/>
  <c r="B144" i="2" s="1"/>
  <c r="C144" i="2" s="1"/>
  <c r="K126" i="2"/>
  <c r="L126" i="2" s="1"/>
  <c r="M126" i="2" s="1"/>
  <c r="I127" i="2" s="1"/>
  <c r="N126" i="2" l="1"/>
  <c r="D144" i="2"/>
  <c r="F144" i="2" s="1"/>
  <c r="J127" i="2"/>
  <c r="E144" i="2" l="1"/>
  <c r="B145" i="2" s="1"/>
  <c r="K127" i="2"/>
  <c r="L127" i="2" s="1"/>
  <c r="C145" i="2"/>
  <c r="M127" i="2" l="1"/>
  <c r="I128" i="2" s="1"/>
  <c r="J128" i="2" s="1"/>
  <c r="N127" i="2"/>
  <c r="D145" i="2"/>
  <c r="F145" i="2" s="1"/>
  <c r="E145" i="2" l="1"/>
  <c r="B146" i="2" s="1"/>
  <c r="K128" i="2"/>
  <c r="L128" i="2" s="1"/>
  <c r="C146" i="2"/>
  <c r="M128" i="2" l="1"/>
  <c r="I129" i="2" s="1"/>
  <c r="N128" i="2"/>
  <c r="D146" i="2"/>
  <c r="F146" i="2" s="1"/>
  <c r="J129" i="2"/>
  <c r="E146" i="2" l="1"/>
  <c r="B147" i="2" s="1"/>
  <c r="K129" i="2"/>
  <c r="L129" i="2" s="1"/>
  <c r="M129" i="2" s="1"/>
  <c r="I130" i="2" s="1"/>
  <c r="C147" i="2"/>
  <c r="N129" i="2" l="1"/>
  <c r="D147" i="2"/>
  <c r="F147" i="2" s="1"/>
  <c r="J130" i="2"/>
  <c r="E147" i="2" l="1"/>
  <c r="B148" i="2" s="1"/>
  <c r="K130" i="2"/>
  <c r="L130" i="2" s="1"/>
  <c r="M130" i="2"/>
  <c r="I131" i="2" s="1"/>
  <c r="C148" i="2"/>
  <c r="N130" i="2" l="1"/>
  <c r="D148" i="2"/>
  <c r="F148" i="2" s="1"/>
  <c r="J131" i="2"/>
  <c r="E148" i="2" l="1"/>
  <c r="B149" i="2" s="1"/>
  <c r="C149" i="2" s="1"/>
  <c r="K131" i="2"/>
  <c r="L131" i="2" s="1"/>
  <c r="M131" i="2" l="1"/>
  <c r="I132" i="2" s="1"/>
  <c r="N131" i="2"/>
  <c r="D149" i="2"/>
  <c r="F149" i="2" s="1"/>
  <c r="J132" i="2"/>
  <c r="E149" i="2" l="1"/>
  <c r="B150" i="2" s="1"/>
  <c r="K132" i="2"/>
  <c r="L132" i="2" s="1"/>
  <c r="C150" i="2"/>
  <c r="M132" i="2" l="1"/>
  <c r="I133" i="2" s="1"/>
  <c r="J133" i="2" s="1"/>
  <c r="N132" i="2"/>
  <c r="D150" i="2"/>
  <c r="F150" i="2" s="1"/>
  <c r="E150" i="2" l="1"/>
  <c r="B151" i="2" s="1"/>
  <c r="K133" i="2"/>
  <c r="L133" i="2" s="1"/>
  <c r="M133" i="2" s="1"/>
  <c r="I134" i="2" s="1"/>
  <c r="C151" i="2"/>
  <c r="N133" i="2" l="1"/>
  <c r="D151" i="2"/>
  <c r="F151" i="2" s="1"/>
  <c r="J134" i="2"/>
  <c r="E151" i="2" l="1"/>
  <c r="B152" i="2" s="1"/>
  <c r="K134" i="2"/>
  <c r="L134" i="2" s="1"/>
  <c r="M134" i="2"/>
  <c r="I135" i="2" s="1"/>
  <c r="C152" i="2"/>
  <c r="N134" i="2" l="1"/>
  <c r="D152" i="2"/>
  <c r="F152" i="2" s="1"/>
  <c r="J135" i="2"/>
  <c r="E152" i="2" l="1"/>
  <c r="B153" i="2" s="1"/>
  <c r="K135" i="2"/>
  <c r="L135" i="2"/>
  <c r="M135" i="2" s="1"/>
  <c r="I136" i="2" s="1"/>
  <c r="C153" i="2"/>
  <c r="N135" i="2" l="1"/>
  <c r="D153" i="2"/>
  <c r="E153" i="2" s="1"/>
  <c r="B154" i="2" s="1"/>
  <c r="J136" i="2"/>
  <c r="F153" i="2" l="1"/>
  <c r="K136" i="2"/>
  <c r="L136" i="2" s="1"/>
  <c r="C154" i="2"/>
  <c r="M136" i="2" l="1"/>
  <c r="I137" i="2" s="1"/>
  <c r="N136" i="2"/>
  <c r="D154" i="2"/>
  <c r="F154" i="2" s="1"/>
  <c r="J137" i="2"/>
  <c r="E154" i="2" l="1"/>
  <c r="B155" i="2" s="1"/>
  <c r="K137" i="2"/>
  <c r="L137" i="2" s="1"/>
  <c r="C155" i="2"/>
  <c r="M137" i="2" l="1"/>
  <c r="I138" i="2" s="1"/>
  <c r="J138" i="2" s="1"/>
  <c r="N137" i="2"/>
  <c r="D155" i="2"/>
  <c r="E155" i="2" s="1"/>
  <c r="B156" i="2" s="1"/>
  <c r="F155" i="2" l="1"/>
  <c r="K138" i="2"/>
  <c r="L138" i="2" s="1"/>
  <c r="C156" i="2"/>
  <c r="M138" i="2" l="1"/>
  <c r="I139" i="2" s="1"/>
  <c r="J139" i="2" s="1"/>
  <c r="N138" i="2"/>
  <c r="D156" i="2"/>
  <c r="F156" i="2" s="1"/>
  <c r="E156" i="2" l="1"/>
  <c r="B157" i="2" s="1"/>
  <c r="K139" i="2"/>
  <c r="L139" i="2" s="1"/>
  <c r="C157" i="2"/>
  <c r="M139" i="2" l="1"/>
  <c r="I140" i="2" s="1"/>
  <c r="N139" i="2"/>
  <c r="D157" i="2"/>
  <c r="F157" i="2" s="1"/>
  <c r="J140" i="2"/>
  <c r="E157" i="2" l="1"/>
  <c r="B158" i="2" s="1"/>
  <c r="K140" i="2"/>
  <c r="L140" i="2" s="1"/>
  <c r="C158" i="2"/>
  <c r="N140" i="2" l="1"/>
  <c r="M140" i="2"/>
  <c r="I141" i="2" s="1"/>
  <c r="J141" i="2" s="1"/>
  <c r="D158" i="2"/>
  <c r="F158" i="2" s="1"/>
  <c r="E158" i="2" l="1"/>
  <c r="B159" i="2" s="1"/>
  <c r="C159" i="2" s="1"/>
  <c r="K141" i="2"/>
  <c r="L141" i="2" l="1"/>
  <c r="M141" i="2" s="1"/>
  <c r="I142" i="2" s="1"/>
  <c r="J142" i="2" s="1"/>
  <c r="D159" i="2"/>
  <c r="E159" i="2" s="1"/>
  <c r="B160" i="2" s="1"/>
  <c r="F159" i="2" l="1"/>
  <c r="N141" i="2"/>
  <c r="K142" i="2"/>
  <c r="L142" i="2" s="1"/>
  <c r="C160" i="2"/>
  <c r="M142" i="2" l="1"/>
  <c r="I143" i="2" s="1"/>
  <c r="N142" i="2"/>
  <c r="D160" i="2"/>
  <c r="E160" i="2" s="1"/>
  <c r="B161" i="2" s="1"/>
  <c r="C161" i="2" s="1"/>
  <c r="J143" i="2"/>
  <c r="F160" i="2" l="1"/>
  <c r="K143" i="2"/>
  <c r="L143" i="2" s="1"/>
  <c r="D161" i="2"/>
  <c r="F161" i="2" s="1"/>
  <c r="E161" i="2" l="1"/>
  <c r="B162" i="2" s="1"/>
  <c r="M143" i="2"/>
  <c r="I144" i="2" s="1"/>
  <c r="N143" i="2"/>
  <c r="J144" i="2"/>
  <c r="C162" i="2"/>
  <c r="K144" i="2" l="1"/>
  <c r="L144" i="2" s="1"/>
  <c r="D162" i="2"/>
  <c r="F162" i="2" s="1"/>
  <c r="E162" i="2"/>
  <c r="B163" i="2" s="1"/>
  <c r="N144" i="2" l="1"/>
  <c r="M144" i="2"/>
  <c r="I145" i="2" s="1"/>
  <c r="J145" i="2" s="1"/>
  <c r="C163" i="2"/>
  <c r="K145" i="2" l="1"/>
  <c r="L145" i="2" s="1"/>
  <c r="D163" i="2"/>
  <c r="F163" i="2" s="1"/>
  <c r="M145" i="2"/>
  <c r="I146" i="2" s="1"/>
  <c r="E163" i="2" l="1"/>
  <c r="B164" i="2" s="1"/>
  <c r="N145" i="2"/>
  <c r="J146" i="2"/>
  <c r="C164" i="2"/>
  <c r="K146" i="2" l="1"/>
  <c r="L146" i="2" s="1"/>
  <c r="D164" i="2"/>
  <c r="F164" i="2" s="1"/>
  <c r="M146" i="2" l="1"/>
  <c r="I147" i="2" s="1"/>
  <c r="E164" i="2"/>
  <c r="B165" i="2" s="1"/>
  <c r="C165" i="2" s="1"/>
  <c r="N146" i="2"/>
  <c r="J147" i="2"/>
  <c r="K147" i="2" l="1"/>
  <c r="L147" i="2" s="1"/>
  <c r="D165" i="2"/>
  <c r="F165" i="2" s="1"/>
  <c r="M147" i="2" l="1"/>
  <c r="I148" i="2" s="1"/>
  <c r="E165" i="2"/>
  <c r="B166" i="2" s="1"/>
  <c r="C166" i="2" s="1"/>
  <c r="N147" i="2"/>
  <c r="J148" i="2"/>
  <c r="K148" i="2" l="1"/>
  <c r="L148" i="2" s="1"/>
  <c r="D166" i="2"/>
  <c r="F166" i="2" s="1"/>
  <c r="M148" i="2" l="1"/>
  <c r="I149" i="2" s="1"/>
  <c r="E166" i="2"/>
  <c r="B167" i="2" s="1"/>
  <c r="C167" i="2" s="1"/>
  <c r="N148" i="2"/>
  <c r="J149" i="2"/>
  <c r="K149" i="2" l="1"/>
  <c r="L149" i="2" s="1"/>
  <c r="D167" i="2"/>
  <c r="E167" i="2" s="1"/>
  <c r="B168" i="2" s="1"/>
  <c r="C168" i="2" s="1"/>
  <c r="M149" i="2" l="1"/>
  <c r="I150" i="2" s="1"/>
  <c r="F167" i="2"/>
  <c r="N149" i="2"/>
  <c r="D168" i="2"/>
  <c r="F168" i="2" s="1"/>
  <c r="J150" i="2"/>
  <c r="E168" i="2" l="1"/>
  <c r="B169" i="2" s="1"/>
  <c r="C169" i="2" s="1"/>
  <c r="K150" i="2"/>
  <c r="L150" i="2" s="1"/>
  <c r="M150" i="2"/>
  <c r="I151" i="2" s="1"/>
  <c r="N150" i="2" l="1"/>
  <c r="D169" i="2"/>
  <c r="F169" i="2" s="1"/>
  <c r="J151" i="2"/>
  <c r="E169" i="2" l="1"/>
  <c r="B170" i="2" s="1"/>
  <c r="K151" i="2"/>
  <c r="L151" i="2" s="1"/>
  <c r="C170" i="2"/>
  <c r="M151" i="2" l="1"/>
  <c r="I152" i="2" s="1"/>
  <c r="N151" i="2"/>
  <c r="D170" i="2"/>
  <c r="F170" i="2" s="1"/>
  <c r="J152" i="2"/>
  <c r="E170" i="2" l="1"/>
  <c r="B171" i="2" s="1"/>
  <c r="K152" i="2"/>
  <c r="L152" i="2" s="1"/>
  <c r="C171" i="2"/>
  <c r="M152" i="2" l="1"/>
  <c r="I153" i="2" s="1"/>
  <c r="N152" i="2"/>
  <c r="D171" i="2"/>
  <c r="F171" i="2" s="1"/>
  <c r="J153" i="2"/>
  <c r="E171" i="2" l="1"/>
  <c r="B172" i="2" s="1"/>
  <c r="K153" i="2"/>
  <c r="L153" i="2" s="1"/>
  <c r="C172" i="2"/>
  <c r="M153" i="2" l="1"/>
  <c r="I154" i="2" s="1"/>
  <c r="J154" i="2" s="1"/>
  <c r="N153" i="2"/>
  <c r="D172" i="2"/>
  <c r="F172" i="2" s="1"/>
  <c r="E172" i="2" l="1"/>
  <c r="B173" i="2" s="1"/>
  <c r="K154" i="2"/>
  <c r="L154" i="2" s="1"/>
  <c r="C173" i="2"/>
  <c r="M154" i="2" l="1"/>
  <c r="I155" i="2" s="1"/>
  <c r="N154" i="2"/>
  <c r="D173" i="2"/>
  <c r="F173" i="2" s="1"/>
  <c r="J155" i="2"/>
  <c r="E173" i="2" l="1"/>
  <c r="B174" i="2" s="1"/>
  <c r="K155" i="2"/>
  <c r="L155" i="2" s="1"/>
  <c r="C174" i="2"/>
  <c r="N155" i="2" l="1"/>
  <c r="M155" i="2"/>
  <c r="I156" i="2" s="1"/>
  <c r="J156" i="2" s="1"/>
  <c r="D174" i="2"/>
  <c r="F174" i="2" s="1"/>
  <c r="E174" i="2" l="1"/>
  <c r="B175" i="2" s="1"/>
  <c r="K156" i="2"/>
  <c r="L156" i="2" s="1"/>
  <c r="C175" i="2"/>
  <c r="M156" i="2" l="1"/>
  <c r="I157" i="2" s="1"/>
  <c r="N156" i="2"/>
  <c r="D175" i="2"/>
  <c r="F175" i="2" s="1"/>
  <c r="J157" i="2"/>
  <c r="E175" i="2" l="1"/>
  <c r="B176" i="2" s="1"/>
  <c r="K157" i="2"/>
  <c r="L157" i="2" s="1"/>
  <c r="C176" i="2"/>
  <c r="M157" i="2" l="1"/>
  <c r="I158" i="2" s="1"/>
  <c r="J158" i="2" s="1"/>
  <c r="N157" i="2"/>
  <c r="D176" i="2"/>
  <c r="E176" i="2" s="1"/>
  <c r="B177" i="2" s="1"/>
  <c r="C177" i="2" s="1"/>
  <c r="F176" i="2" l="1"/>
  <c r="K158" i="2"/>
  <c r="L158" i="2" s="1"/>
  <c r="D177" i="2"/>
  <c r="F177" i="2" s="1"/>
  <c r="E177" i="2" l="1"/>
  <c r="B178" i="2" s="1"/>
  <c r="C178" i="2" s="1"/>
  <c r="M158" i="2"/>
  <c r="I159" i="2" s="1"/>
  <c r="J159" i="2" s="1"/>
  <c r="N158" i="2"/>
  <c r="D178" i="2"/>
  <c r="F178" i="2" l="1"/>
  <c r="K159" i="2"/>
  <c r="L159" i="2" s="1"/>
  <c r="E178" i="2"/>
  <c r="B179" i="2" s="1"/>
  <c r="C179" i="2" s="1"/>
  <c r="M159" i="2" l="1"/>
  <c r="I160" i="2" s="1"/>
  <c r="N159" i="2"/>
  <c r="D179" i="2"/>
  <c r="F179" i="2" s="1"/>
  <c r="J160" i="2"/>
  <c r="E179" i="2" l="1"/>
  <c r="B180" i="2" s="1"/>
  <c r="K160" i="2"/>
  <c r="L160" i="2" s="1"/>
  <c r="C180" i="2"/>
  <c r="M160" i="2" l="1"/>
  <c r="I161" i="2" s="1"/>
  <c r="J161" i="2" s="1"/>
  <c r="N160" i="2"/>
  <c r="D180" i="2"/>
  <c r="F180" i="2" s="1"/>
  <c r="E180" i="2" l="1"/>
  <c r="B181" i="2" s="1"/>
  <c r="C181" i="2" s="1"/>
  <c r="K161" i="2"/>
  <c r="L161" i="2" s="1"/>
  <c r="M161" i="2"/>
  <c r="I162" i="2" s="1"/>
  <c r="N161" i="2" l="1"/>
  <c r="D181" i="2"/>
  <c r="F181" i="2" s="1"/>
  <c r="J162" i="2"/>
  <c r="E181" i="2" l="1"/>
  <c r="B182" i="2" s="1"/>
  <c r="K162" i="2"/>
  <c r="L162" i="2" s="1"/>
  <c r="C182" i="2"/>
  <c r="M162" i="2" l="1"/>
  <c r="I163" i="2" s="1"/>
  <c r="J163" i="2" s="1"/>
  <c r="N162" i="2"/>
  <c r="D182" i="2"/>
  <c r="F182" i="2" s="1"/>
  <c r="E182" i="2" l="1"/>
  <c r="B183" i="2" s="1"/>
  <c r="C183" i="2" s="1"/>
  <c r="K163" i="2"/>
  <c r="L163" i="2" s="1"/>
  <c r="M163" i="2"/>
  <c r="I164" i="2" s="1"/>
  <c r="N163" i="2" l="1"/>
  <c r="D183" i="2"/>
  <c r="F183" i="2" s="1"/>
  <c r="J164" i="2"/>
  <c r="E183" i="2" l="1"/>
  <c r="B184" i="2" s="1"/>
  <c r="K164" i="2"/>
  <c r="L164" i="2" s="1"/>
  <c r="M164" i="2"/>
  <c r="I165" i="2" s="1"/>
  <c r="C184" i="2"/>
  <c r="N164" i="2" l="1"/>
  <c r="D184" i="2"/>
  <c r="F184" i="2" s="1"/>
  <c r="J165" i="2"/>
  <c r="K165" i="2" l="1"/>
  <c r="L165" i="2" s="1"/>
  <c r="E184" i="2"/>
  <c r="B185" i="2" s="1"/>
  <c r="C185" i="2" s="1"/>
  <c r="M165" i="2" l="1"/>
  <c r="I166" i="2" s="1"/>
  <c r="N165" i="2"/>
  <c r="D185" i="2"/>
  <c r="F185" i="2" s="1"/>
  <c r="J166" i="2"/>
  <c r="E185" i="2" l="1"/>
  <c r="B186" i="2" s="1"/>
  <c r="C186" i="2" s="1"/>
  <c r="K166" i="2"/>
  <c r="L166" i="2" s="1"/>
  <c r="M166" i="2" l="1"/>
  <c r="I167" i="2" s="1"/>
  <c r="N166" i="2"/>
  <c r="D186" i="2"/>
  <c r="F186" i="2" s="1"/>
  <c r="J167" i="2"/>
  <c r="E186" i="2" l="1"/>
  <c r="B187" i="2" s="1"/>
  <c r="C187" i="2" s="1"/>
  <c r="K167" i="2"/>
  <c r="L167" i="2" s="1"/>
  <c r="M167" i="2" l="1"/>
  <c r="I168" i="2" s="1"/>
  <c r="J168" i="2" s="1"/>
  <c r="N167" i="2"/>
  <c r="D187" i="2"/>
  <c r="F187" i="2" s="1"/>
  <c r="E187" i="2" l="1"/>
  <c r="B188" i="2" s="1"/>
  <c r="K168" i="2"/>
  <c r="L168" i="2" s="1"/>
  <c r="C188" i="2"/>
  <c r="N168" i="2" l="1"/>
  <c r="D188" i="2"/>
  <c r="F188" i="2" s="1"/>
  <c r="M168" i="2"/>
  <c r="I169" i="2" s="1"/>
  <c r="E188" i="2" l="1"/>
  <c r="B189" i="2" s="1"/>
  <c r="J169" i="2"/>
  <c r="C189" i="2"/>
  <c r="K169" i="2" l="1"/>
  <c r="L169" i="2" s="1"/>
  <c r="D189" i="2"/>
  <c r="F189" i="2" s="1"/>
  <c r="M169" i="2"/>
  <c r="I170" i="2" s="1"/>
  <c r="E189" i="2" l="1"/>
  <c r="B190" i="2" s="1"/>
  <c r="N169" i="2"/>
  <c r="J170" i="2"/>
  <c r="C190" i="2"/>
  <c r="K170" i="2" l="1"/>
  <c r="L170" i="2" s="1"/>
  <c r="D190" i="2"/>
  <c r="F190" i="2" s="1"/>
  <c r="M170" i="2" l="1"/>
  <c r="I171" i="2" s="1"/>
  <c r="E190" i="2"/>
  <c r="B191" i="2" s="1"/>
  <c r="C191" i="2" s="1"/>
  <c r="N170" i="2"/>
  <c r="J171" i="2"/>
  <c r="K171" i="2" l="1"/>
  <c r="L171" i="2" s="1"/>
  <c r="M171" i="2" s="1"/>
  <c r="I172" i="2" s="1"/>
  <c r="D191" i="2"/>
  <c r="F191" i="2" s="1"/>
  <c r="N171" i="2" l="1"/>
  <c r="E191" i="2"/>
  <c r="B192" i="2" s="1"/>
  <c r="C192" i="2" s="1"/>
  <c r="J172" i="2"/>
  <c r="D192" i="2" l="1"/>
  <c r="F192" i="2"/>
  <c r="E192" i="2"/>
  <c r="B193" i="2" s="1"/>
  <c r="C193" i="2" s="1"/>
  <c r="K172" i="2"/>
  <c r="L172" i="2" s="1"/>
  <c r="N172" i="2" l="1"/>
  <c r="M172" i="2"/>
  <c r="I173" i="2" s="1"/>
  <c r="J173" i="2" s="1"/>
  <c r="D193" i="2"/>
  <c r="F193" i="2" s="1"/>
  <c r="E193" i="2" l="1"/>
  <c r="B194" i="2" s="1"/>
  <c r="C194" i="2" s="1"/>
  <c r="K173" i="2"/>
  <c r="L173" i="2" s="1"/>
  <c r="M173" i="2" l="1"/>
  <c r="I174" i="2" s="1"/>
  <c r="J174" i="2" s="1"/>
  <c r="N173" i="2"/>
  <c r="D194" i="2"/>
  <c r="F194" i="2" s="1"/>
  <c r="E194" i="2" l="1"/>
  <c r="B195" i="2" s="1"/>
  <c r="K174" i="2"/>
  <c r="L174" i="2" s="1"/>
  <c r="C195" i="2"/>
  <c r="N174" i="2" l="1"/>
  <c r="M174" i="2"/>
  <c r="I175" i="2" s="1"/>
  <c r="J175" i="2" s="1"/>
  <c r="D195" i="2"/>
  <c r="F195" i="2" s="1"/>
  <c r="E195" i="2" l="1"/>
  <c r="B196" i="2" s="1"/>
  <c r="K175" i="2"/>
  <c r="L175" i="2" s="1"/>
  <c r="M175" i="2"/>
  <c r="I176" i="2" s="1"/>
  <c r="C196" i="2"/>
  <c r="N175" i="2" l="1"/>
  <c r="D196" i="2"/>
  <c r="F196" i="2" s="1"/>
  <c r="J176" i="2"/>
  <c r="E196" i="2" l="1"/>
  <c r="B197" i="2" s="1"/>
  <c r="C197" i="2" s="1"/>
  <c r="K176" i="2"/>
  <c r="L176" i="2" s="1"/>
  <c r="M176" i="2" l="1"/>
  <c r="I177" i="2" s="1"/>
  <c r="J177" i="2" s="1"/>
  <c r="N176" i="2"/>
  <c r="D197" i="2"/>
  <c r="F197" i="2" s="1"/>
  <c r="E197" i="2" l="1"/>
  <c r="B198" i="2" s="1"/>
  <c r="C198" i="2" s="1"/>
  <c r="K177" i="2"/>
  <c r="L177" i="2" s="1"/>
  <c r="M177" i="2" l="1"/>
  <c r="I178" i="2" s="1"/>
  <c r="J178" i="2" s="1"/>
  <c r="N177" i="2"/>
  <c r="D198" i="2"/>
  <c r="F198" i="2" s="1"/>
  <c r="E198" i="2" l="1"/>
  <c r="B199" i="2" s="1"/>
  <c r="K178" i="2"/>
  <c r="L178" i="2" s="1"/>
  <c r="M178" i="2" s="1"/>
  <c r="I179" i="2" s="1"/>
  <c r="C199" i="2"/>
  <c r="N178" i="2" l="1"/>
  <c r="D199" i="2"/>
  <c r="F199" i="2" s="1"/>
  <c r="J179" i="2"/>
  <c r="E199" i="2" l="1"/>
  <c r="B200" i="2" s="1"/>
  <c r="K179" i="2"/>
  <c r="L179" i="2" s="1"/>
  <c r="C200" i="2"/>
  <c r="M179" i="2" l="1"/>
  <c r="I180" i="2" s="1"/>
  <c r="N179" i="2"/>
  <c r="D200" i="2"/>
  <c r="E200" i="2" s="1"/>
  <c r="B201" i="2" s="1"/>
  <c r="J180" i="2"/>
  <c r="F200" i="2" l="1"/>
  <c r="K180" i="2"/>
  <c r="L180" i="2" s="1"/>
  <c r="M180" i="2"/>
  <c r="I181" i="2" s="1"/>
  <c r="C201" i="2"/>
  <c r="N180" i="2" l="1"/>
  <c r="D201" i="2"/>
  <c r="F201" i="2" s="1"/>
  <c r="J181" i="2"/>
  <c r="E201" i="2" l="1"/>
  <c r="B202" i="2" s="1"/>
  <c r="C202" i="2" s="1"/>
  <c r="K181" i="2"/>
  <c r="L181" i="2" s="1"/>
  <c r="M181" i="2" l="1"/>
  <c r="I182" i="2" s="1"/>
  <c r="J182" i="2" s="1"/>
  <c r="N181" i="2"/>
  <c r="D202" i="2"/>
  <c r="F202" i="2" s="1"/>
  <c r="E202" i="2" l="1"/>
  <c r="B203" i="2" s="1"/>
  <c r="K182" i="2"/>
  <c r="L182" i="2" s="1"/>
  <c r="M182" i="2" s="1"/>
  <c r="I183" i="2" s="1"/>
  <c r="C203" i="2"/>
  <c r="N182" i="2" l="1"/>
  <c r="D203" i="2"/>
  <c r="F203" i="2" s="1"/>
  <c r="J183" i="2"/>
  <c r="E203" i="2" l="1"/>
  <c r="B204" i="2" s="1"/>
  <c r="C204" i="2" s="1"/>
  <c r="K183" i="2"/>
  <c r="L183" i="2" s="1"/>
  <c r="M183" i="2" l="1"/>
  <c r="I184" i="2" s="1"/>
  <c r="N183" i="2"/>
  <c r="D204" i="2"/>
  <c r="F204" i="2" s="1"/>
  <c r="J184" i="2"/>
  <c r="E204" i="2" l="1"/>
  <c r="B205" i="2" s="1"/>
  <c r="K184" i="2"/>
  <c r="L184" i="2" s="1"/>
  <c r="C205" i="2"/>
  <c r="M184" i="2" l="1"/>
  <c r="I185" i="2" s="1"/>
  <c r="N184" i="2"/>
  <c r="D205" i="2"/>
  <c r="F205" i="2" s="1"/>
  <c r="J185" i="2"/>
  <c r="E205" i="2" l="1"/>
  <c r="B206" i="2" s="1"/>
  <c r="K185" i="2"/>
  <c r="L185" i="2" s="1"/>
  <c r="C206" i="2"/>
  <c r="N185" i="2" l="1"/>
  <c r="M185" i="2"/>
  <c r="I186" i="2" s="1"/>
  <c r="J186" i="2" s="1"/>
  <c r="D206" i="2"/>
  <c r="E206" i="2" s="1"/>
  <c r="B207" i="2" s="1"/>
  <c r="C207" i="2" s="1"/>
  <c r="F206" i="2" l="1"/>
  <c r="K186" i="2"/>
  <c r="L186" i="2" s="1"/>
  <c r="M186" i="2" s="1"/>
  <c r="I187" i="2" s="1"/>
  <c r="D207" i="2"/>
  <c r="F207" i="2" s="1"/>
  <c r="E207" i="2" l="1"/>
  <c r="B208" i="2" s="1"/>
  <c r="N186" i="2"/>
  <c r="J187" i="2"/>
  <c r="C208" i="2"/>
  <c r="K187" i="2" l="1"/>
  <c r="D208" i="2"/>
  <c r="F208" i="2" s="1"/>
  <c r="E208" i="2"/>
  <c r="B209" i="2" s="1"/>
  <c r="L187" i="2" l="1"/>
  <c r="N187" i="2" s="1"/>
  <c r="C209" i="2"/>
  <c r="M187" i="2" l="1"/>
  <c r="I188" i="2" s="1"/>
  <c r="J188" i="2" s="1"/>
  <c r="D209" i="2"/>
  <c r="F209" i="2" s="1"/>
  <c r="E209" i="2" l="1"/>
  <c r="B210" i="2" s="1"/>
  <c r="K188" i="2"/>
  <c r="L188" i="2" s="1"/>
  <c r="C210" i="2"/>
  <c r="M188" i="2" l="1"/>
  <c r="I189" i="2" s="1"/>
  <c r="N188" i="2"/>
  <c r="D210" i="2"/>
  <c r="F210" i="2" s="1"/>
  <c r="J189" i="2"/>
  <c r="E210" i="2" l="1"/>
  <c r="B211" i="2" s="1"/>
  <c r="C211" i="2" s="1"/>
  <c r="K189" i="2"/>
  <c r="L189" i="2" l="1"/>
  <c r="M189" i="2" s="1"/>
  <c r="D211" i="2"/>
  <c r="F211" i="2" s="1"/>
  <c r="I190" i="2"/>
  <c r="E211" i="2"/>
  <c r="B212" i="2" s="1"/>
  <c r="N189" i="2" l="1"/>
  <c r="J190" i="2"/>
  <c r="C212" i="2"/>
  <c r="K190" i="2" l="1"/>
  <c r="L190" i="2" s="1"/>
  <c r="D212" i="2"/>
  <c r="F212" i="2" s="1"/>
  <c r="M190" i="2"/>
  <c r="I191" i="2" s="1"/>
  <c r="E212" i="2" l="1"/>
  <c r="B213" i="2" s="1"/>
  <c r="N190" i="2"/>
  <c r="J191" i="2"/>
  <c r="C213" i="2"/>
  <c r="K191" i="2" l="1"/>
  <c r="L191" i="2" s="1"/>
  <c r="D213" i="2"/>
  <c r="F213" i="2" s="1"/>
  <c r="M191" i="2" l="1"/>
  <c r="I192" i="2" s="1"/>
  <c r="E213" i="2"/>
  <c r="B214" i="2" s="1"/>
  <c r="C214" i="2" s="1"/>
  <c r="N191" i="2"/>
  <c r="J192" i="2"/>
  <c r="K192" i="2" l="1"/>
  <c r="L192" i="2" s="1"/>
  <c r="M192" i="2" s="1"/>
  <c r="I193" i="2" s="1"/>
  <c r="D214" i="2"/>
  <c r="F214" i="2" s="1"/>
  <c r="N192" i="2" l="1"/>
  <c r="E214" i="2"/>
  <c r="B215" i="2" s="1"/>
  <c r="J193" i="2"/>
  <c r="C215" i="2"/>
  <c r="K193" i="2" l="1"/>
  <c r="L193" i="2" s="1"/>
  <c r="D215" i="2"/>
  <c r="F215" i="2" s="1"/>
  <c r="M193" i="2"/>
  <c r="I194" i="2" s="1"/>
  <c r="E215" i="2" l="1"/>
  <c r="B216" i="2" s="1"/>
  <c r="N193" i="2"/>
  <c r="J194" i="2"/>
  <c r="C216" i="2"/>
  <c r="K194" i="2" l="1"/>
  <c r="L194" i="2" s="1"/>
  <c r="D216" i="2"/>
  <c r="F216" i="2" s="1"/>
  <c r="M194" i="2"/>
  <c r="I195" i="2" s="1"/>
  <c r="E216" i="2" l="1"/>
  <c r="B217" i="2" s="1"/>
  <c r="N194" i="2"/>
  <c r="J195" i="2"/>
  <c r="C217" i="2"/>
  <c r="K195" i="2" l="1"/>
  <c r="L195" i="2" s="1"/>
  <c r="D217" i="2"/>
  <c r="F217" i="2" s="1"/>
  <c r="M195" i="2"/>
  <c r="I196" i="2" s="1"/>
  <c r="E217" i="2" l="1"/>
  <c r="B218" i="2" s="1"/>
  <c r="C218" i="2" s="1"/>
  <c r="N195" i="2"/>
  <c r="J196" i="2"/>
  <c r="K196" i="2" l="1"/>
  <c r="L196" i="2" s="1"/>
  <c r="D218" i="2"/>
  <c r="F218" i="2" s="1"/>
  <c r="M196" i="2" l="1"/>
  <c r="I197" i="2" s="1"/>
  <c r="J197" i="2" s="1"/>
  <c r="E218" i="2"/>
  <c r="B219" i="2" s="1"/>
  <c r="C219" i="2" s="1"/>
  <c r="N196" i="2"/>
  <c r="K197" i="2" l="1"/>
  <c r="D219" i="2"/>
  <c r="F219" i="2" s="1"/>
  <c r="L197" i="2"/>
  <c r="M197" i="2" s="1"/>
  <c r="I198" i="2" s="1"/>
  <c r="N197" i="2" l="1"/>
  <c r="E219" i="2"/>
  <c r="B220" i="2" s="1"/>
  <c r="J198" i="2"/>
  <c r="C220" i="2"/>
  <c r="K198" i="2" l="1"/>
  <c r="L198" i="2" s="1"/>
  <c r="D220" i="2"/>
  <c r="F220" i="2" s="1"/>
  <c r="M198" i="2" l="1"/>
  <c r="I199" i="2" s="1"/>
  <c r="E220" i="2"/>
  <c r="B221" i="2" s="1"/>
  <c r="C221" i="2" s="1"/>
  <c r="N198" i="2"/>
  <c r="J199" i="2"/>
  <c r="K199" i="2" l="1"/>
  <c r="L199" i="2" s="1"/>
  <c r="D221" i="2"/>
  <c r="F221" i="2" s="1"/>
  <c r="M199" i="2"/>
  <c r="I200" i="2" s="1"/>
  <c r="E221" i="2" l="1"/>
  <c r="B222" i="2" s="1"/>
  <c r="N199" i="2"/>
  <c r="J200" i="2"/>
  <c r="C222" i="2"/>
  <c r="K200" i="2" l="1"/>
  <c r="L200" i="2" s="1"/>
  <c r="D222" i="2"/>
  <c r="F222" i="2" s="1"/>
  <c r="M200" i="2"/>
  <c r="I201" i="2" s="1"/>
  <c r="E222" i="2" l="1"/>
  <c r="B223" i="2" s="1"/>
  <c r="N200" i="2"/>
  <c r="J201" i="2"/>
  <c r="C223" i="2"/>
  <c r="K201" i="2" l="1"/>
  <c r="D223" i="2"/>
  <c r="F223" i="2" s="1"/>
  <c r="L201" i="2"/>
  <c r="M201" i="2" s="1"/>
  <c r="I202" i="2" s="1"/>
  <c r="N201" i="2" l="1"/>
  <c r="E223" i="2"/>
  <c r="B224" i="2" s="1"/>
  <c r="C224" i="2" s="1"/>
  <c r="D224" i="2"/>
  <c r="E224" i="2" s="1"/>
  <c r="B225" i="2" s="1"/>
  <c r="C225" i="2" s="1"/>
  <c r="J202" i="2"/>
  <c r="F224" i="2" l="1"/>
  <c r="K202" i="2"/>
  <c r="L202" i="2" s="1"/>
  <c r="D225" i="2"/>
  <c r="F225" i="2" s="1"/>
  <c r="N202" i="2" l="1"/>
  <c r="M202" i="2"/>
  <c r="I203" i="2" s="1"/>
  <c r="J203" i="2" s="1"/>
  <c r="E225" i="2"/>
  <c r="B226" i="2" s="1"/>
  <c r="C226" i="2" s="1"/>
  <c r="K203" i="2" l="1"/>
  <c r="L203" i="2" s="1"/>
  <c r="D226" i="2"/>
  <c r="F226" i="2" s="1"/>
  <c r="M203" i="2" l="1"/>
  <c r="I204" i="2" s="1"/>
  <c r="J204" i="2" s="1"/>
  <c r="E226" i="2"/>
  <c r="B227" i="2" s="1"/>
  <c r="C227" i="2" s="1"/>
  <c r="N203" i="2"/>
  <c r="K204" i="2" l="1"/>
  <c r="D227" i="2"/>
  <c r="F227" i="2" s="1"/>
  <c r="E227" i="2"/>
  <c r="B228" i="2" s="1"/>
  <c r="L204" i="2" l="1"/>
  <c r="M204" i="2" s="1"/>
  <c r="I205" i="2" s="1"/>
  <c r="J205" i="2"/>
  <c r="C228" i="2"/>
  <c r="N204" i="2" l="1"/>
  <c r="K205" i="2"/>
  <c r="L205" i="2" s="1"/>
  <c r="D228" i="2"/>
  <c r="F228" i="2" s="1"/>
  <c r="E228" i="2" l="1"/>
  <c r="B229" i="2" s="1"/>
  <c r="C229" i="2" s="1"/>
  <c r="M205" i="2"/>
  <c r="I206" i="2" s="1"/>
  <c r="J206" i="2" s="1"/>
  <c r="N205" i="2"/>
  <c r="K206" i="2" l="1"/>
  <c r="L206" i="2" s="1"/>
  <c r="D229" i="2"/>
  <c r="F229" i="2" s="1"/>
  <c r="E229" i="2" l="1"/>
  <c r="B230" i="2" s="1"/>
  <c r="M206" i="2"/>
  <c r="I207" i="2" s="1"/>
  <c r="J207" i="2" s="1"/>
  <c r="N206" i="2"/>
  <c r="C230" i="2"/>
  <c r="K207" i="2" l="1"/>
  <c r="L207" i="2" s="1"/>
  <c r="D230" i="2"/>
  <c r="F230" i="2" s="1"/>
  <c r="E230" i="2"/>
  <c r="B231" i="2" s="1"/>
  <c r="M207" i="2" l="1"/>
  <c r="I208" i="2" s="1"/>
  <c r="N207" i="2"/>
  <c r="J208" i="2"/>
  <c r="C231" i="2"/>
  <c r="K208" i="2" l="1"/>
  <c r="D231" i="2"/>
  <c r="F231" i="2" s="1"/>
  <c r="E231" i="2" l="1"/>
  <c r="B232" i="2" s="1"/>
  <c r="L208" i="2"/>
  <c r="M208" i="2" s="1"/>
  <c r="I209" i="2" s="1"/>
  <c r="J209" i="2" s="1"/>
  <c r="C232" i="2"/>
  <c r="N208" i="2" l="1"/>
  <c r="K209" i="2"/>
  <c r="D232" i="2"/>
  <c r="F232" i="2" s="1"/>
  <c r="E232" i="2" l="1"/>
  <c r="B233" i="2" s="1"/>
  <c r="L209" i="2"/>
  <c r="M209" i="2" s="1"/>
  <c r="I210" i="2" s="1"/>
  <c r="C233" i="2"/>
  <c r="N209" i="2" l="1"/>
  <c r="D233" i="2"/>
  <c r="E233" i="2" s="1"/>
  <c r="B234" i="2" s="1"/>
  <c r="C234" i="2" s="1"/>
  <c r="J210" i="2"/>
  <c r="F233" i="2" l="1"/>
  <c r="K210" i="2"/>
  <c r="L210" i="2" s="1"/>
  <c r="D234" i="2"/>
  <c r="F234" i="2" s="1"/>
  <c r="E234" i="2" l="1"/>
  <c r="B235" i="2" s="1"/>
  <c r="M210" i="2"/>
  <c r="I211" i="2" s="1"/>
  <c r="N210" i="2"/>
  <c r="J211" i="2"/>
  <c r="C235" i="2"/>
  <c r="K211" i="2" l="1"/>
  <c r="D235" i="2"/>
  <c r="F235" i="2" s="1"/>
  <c r="E235" i="2"/>
  <c r="B236" i="2" s="1"/>
  <c r="L211" i="2" l="1"/>
  <c r="M211" i="2" s="1"/>
  <c r="I212" i="2" s="1"/>
  <c r="J212" i="2" s="1"/>
  <c r="C236" i="2"/>
  <c r="N211" i="2" l="1"/>
  <c r="K212" i="2"/>
  <c r="L212" i="2" s="1"/>
  <c r="D236" i="2"/>
  <c r="F236" i="2" s="1"/>
  <c r="E236" i="2" l="1"/>
  <c r="B237" i="2" s="1"/>
  <c r="M212" i="2"/>
  <c r="I213" i="2" s="1"/>
  <c r="J213" i="2" s="1"/>
  <c r="N212" i="2"/>
  <c r="C237" i="2"/>
  <c r="K213" i="2" l="1"/>
  <c r="L213" i="2" s="1"/>
  <c r="D237" i="2"/>
  <c r="F237" i="2" s="1"/>
  <c r="M213" i="2" l="1"/>
  <c r="I214" i="2" s="1"/>
  <c r="E237" i="2"/>
  <c r="B238" i="2" s="1"/>
  <c r="C238" i="2" s="1"/>
  <c r="N213" i="2"/>
  <c r="J214" i="2"/>
  <c r="K214" i="2" l="1"/>
  <c r="L214" i="2" s="1"/>
  <c r="M214" i="2" s="1"/>
  <c r="D238" i="2"/>
  <c r="F238" i="2" s="1"/>
  <c r="N214" i="2" l="1"/>
  <c r="E238" i="2"/>
  <c r="B239" i="2" s="1"/>
  <c r="C239" i="2" s="1"/>
  <c r="I215" i="2"/>
  <c r="D239" i="2" l="1"/>
  <c r="F239" i="2" s="1"/>
  <c r="J215" i="2"/>
  <c r="E239" i="2"/>
  <c r="B240" i="2" s="1"/>
  <c r="K215" i="2" l="1"/>
  <c r="L215" i="2" s="1"/>
  <c r="C240" i="2"/>
  <c r="M215" i="2" l="1"/>
  <c r="I216" i="2" s="1"/>
  <c r="J216" i="2" s="1"/>
  <c r="N215" i="2"/>
  <c r="D240" i="2"/>
  <c r="F240" i="2" s="1"/>
  <c r="E240" i="2" l="1"/>
  <c r="B241" i="2" s="1"/>
  <c r="K216" i="2"/>
  <c r="L216" i="2" s="1"/>
  <c r="C241" i="2"/>
  <c r="M216" i="2" l="1"/>
  <c r="I217" i="2" s="1"/>
  <c r="N216" i="2"/>
  <c r="D241" i="2"/>
  <c r="E241" i="2" s="1"/>
  <c r="B242" i="2" s="1"/>
  <c r="J217" i="2"/>
  <c r="F241" i="2" l="1"/>
  <c r="K217" i="2"/>
  <c r="L217" i="2" s="1"/>
  <c r="C242" i="2"/>
  <c r="M217" i="2" l="1"/>
  <c r="I218" i="2" s="1"/>
  <c r="N217" i="2"/>
  <c r="D242" i="2"/>
  <c r="F242" i="2" s="1"/>
  <c r="J218" i="2"/>
  <c r="E242" i="2" l="1"/>
  <c r="B243" i="2" s="1"/>
  <c r="C243" i="2" s="1"/>
  <c r="K218" i="2"/>
  <c r="L218" i="2" s="1"/>
  <c r="M218" i="2" l="1"/>
  <c r="I219" i="2" s="1"/>
  <c r="J219" i="2" s="1"/>
  <c r="N218" i="2"/>
  <c r="D243" i="2"/>
  <c r="F243" i="2" s="1"/>
  <c r="E243" i="2" l="1"/>
  <c r="B244" i="2" s="1"/>
  <c r="K219" i="2"/>
  <c r="L219" i="2" s="1"/>
  <c r="C244" i="2"/>
  <c r="M219" i="2" l="1"/>
  <c r="I220" i="2" s="1"/>
  <c r="N219" i="2"/>
  <c r="D244" i="2"/>
  <c r="F244" i="2" s="1"/>
  <c r="J220" i="2"/>
  <c r="E244" i="2" l="1"/>
  <c r="B245" i="2" s="1"/>
  <c r="K220" i="2"/>
  <c r="L220" i="2" s="1"/>
  <c r="C245" i="2"/>
  <c r="M220" i="2" l="1"/>
  <c r="I221" i="2" s="1"/>
  <c r="N220" i="2"/>
  <c r="D245" i="2"/>
  <c r="F245" i="2" s="1"/>
  <c r="J221" i="2"/>
  <c r="E245" i="2" l="1"/>
  <c r="B246" i="2" s="1"/>
  <c r="C246" i="2" s="1"/>
  <c r="K221" i="2"/>
  <c r="L221" i="2" s="1"/>
  <c r="M221" i="2" l="1"/>
  <c r="I222" i="2" s="1"/>
  <c r="N221" i="2"/>
  <c r="D246" i="2"/>
  <c r="F246" i="2" s="1"/>
  <c r="J222" i="2"/>
  <c r="E246" i="2" l="1"/>
  <c r="B247" i="2" s="1"/>
  <c r="K222" i="2"/>
  <c r="L222" i="2" s="1"/>
  <c r="C247" i="2"/>
  <c r="N222" i="2" l="1"/>
  <c r="M222" i="2"/>
  <c r="I223" i="2" s="1"/>
  <c r="J223" i="2" s="1"/>
  <c r="D247" i="2"/>
  <c r="F247" i="2" s="1"/>
  <c r="E247" i="2" l="1"/>
  <c r="B248" i="2" s="1"/>
  <c r="K223" i="2"/>
  <c r="L223" i="2" s="1"/>
  <c r="C248" i="2"/>
  <c r="M223" i="2" l="1"/>
  <c r="I224" i="2" s="1"/>
  <c r="J224" i="2" s="1"/>
  <c r="N223" i="2"/>
  <c r="D248" i="2"/>
  <c r="E248" i="2" s="1"/>
  <c r="B249" i="2" s="1"/>
  <c r="F248" i="2" l="1"/>
  <c r="K224" i="2"/>
  <c r="L224" i="2" s="1"/>
  <c r="M224" i="2"/>
  <c r="I225" i="2" s="1"/>
  <c r="C249" i="2"/>
  <c r="N224" i="2" l="1"/>
  <c r="D249" i="2"/>
  <c r="F249" i="2" s="1"/>
  <c r="J225" i="2"/>
  <c r="E249" i="2" l="1"/>
  <c r="B250" i="2" s="1"/>
  <c r="K225" i="2"/>
  <c r="L225" i="2" s="1"/>
  <c r="C250" i="2"/>
  <c r="M225" i="2" l="1"/>
  <c r="I226" i="2" s="1"/>
  <c r="N225" i="2"/>
  <c r="D250" i="2"/>
  <c r="F250" i="2" s="1"/>
  <c r="J226" i="2"/>
  <c r="E250" i="2" l="1"/>
  <c r="B251" i="2" s="1"/>
  <c r="C251" i="2" s="1"/>
  <c r="K226" i="2"/>
  <c r="L226" i="2" s="1"/>
  <c r="M226" i="2" l="1"/>
  <c r="I227" i="2" s="1"/>
  <c r="J227" i="2" s="1"/>
  <c r="N226" i="2"/>
  <c r="D251" i="2"/>
  <c r="F251" i="2" s="1"/>
  <c r="E251" i="2" l="1"/>
  <c r="B252" i="2" s="1"/>
  <c r="K227" i="2"/>
  <c r="L227" i="2" s="1"/>
  <c r="C252" i="2"/>
  <c r="M227" i="2" l="1"/>
  <c r="I228" i="2" s="1"/>
  <c r="N227" i="2"/>
  <c r="D252" i="2"/>
  <c r="F252" i="2" s="1"/>
  <c r="J228" i="2"/>
  <c r="E252" i="2" l="1"/>
  <c r="B253" i="2" s="1"/>
  <c r="K228" i="2"/>
  <c r="L228" i="2" s="1"/>
  <c r="C253" i="2"/>
  <c r="M228" i="2" l="1"/>
  <c r="I229" i="2" s="1"/>
  <c r="N228" i="2"/>
  <c r="D253" i="2"/>
  <c r="F253" i="2" s="1"/>
  <c r="J229" i="2"/>
  <c r="E253" i="2" l="1"/>
  <c r="B254" i="2" s="1"/>
  <c r="C254" i="2" s="1"/>
  <c r="K229" i="2"/>
  <c r="L229" i="2" s="1"/>
  <c r="M229" i="2" l="1"/>
  <c r="I230" i="2" s="1"/>
  <c r="J230" i="2" s="1"/>
  <c r="N229" i="2"/>
  <c r="D254" i="2"/>
  <c r="F254" i="2" s="1"/>
  <c r="E254" i="2" l="1"/>
  <c r="B255" i="2" s="1"/>
  <c r="C255" i="2" s="1"/>
  <c r="K230" i="2"/>
  <c r="L230" i="2" s="1"/>
  <c r="N230" i="2" l="1"/>
  <c r="M230" i="2"/>
  <c r="I231" i="2" s="1"/>
  <c r="J231" i="2" s="1"/>
  <c r="D255" i="2"/>
  <c r="F255" i="2" s="1"/>
  <c r="E255" i="2" l="1"/>
  <c r="B256" i="2" s="1"/>
  <c r="K231" i="2"/>
  <c r="L231" i="2" s="1"/>
  <c r="M231" i="2" s="1"/>
  <c r="I232" i="2" s="1"/>
  <c r="C256" i="2"/>
  <c r="N231" i="2" l="1"/>
  <c r="D256" i="2"/>
  <c r="E256" i="2" s="1"/>
  <c r="B257" i="2" s="1"/>
  <c r="J232" i="2"/>
  <c r="F256" i="2" l="1"/>
  <c r="K232" i="2"/>
  <c r="L232" i="2" s="1"/>
  <c r="C257" i="2"/>
  <c r="M232" i="2" l="1"/>
  <c r="I233" i="2" s="1"/>
  <c r="N232" i="2"/>
  <c r="D257" i="2"/>
  <c r="E257" i="2" s="1"/>
  <c r="B258" i="2" s="1"/>
  <c r="J233" i="2"/>
  <c r="F257" i="2" l="1"/>
  <c r="K233" i="2"/>
  <c r="L233" i="2" s="1"/>
  <c r="C258" i="2"/>
  <c r="N233" i="2" l="1"/>
  <c r="M233" i="2"/>
  <c r="D258" i="2"/>
  <c r="F258" i="2" s="1"/>
  <c r="I234" i="2"/>
  <c r="E258" i="2" l="1"/>
  <c r="B259" i="2" s="1"/>
  <c r="J234" i="2"/>
  <c r="C259" i="2"/>
  <c r="K234" i="2" l="1"/>
  <c r="L234" i="2" s="1"/>
  <c r="D259" i="2"/>
  <c r="F259" i="2" s="1"/>
  <c r="M234" i="2" l="1"/>
  <c r="I235" i="2" s="1"/>
  <c r="J235" i="2" s="1"/>
  <c r="E259" i="2"/>
  <c r="B260" i="2" s="1"/>
  <c r="C260" i="2" s="1"/>
  <c r="N234" i="2"/>
  <c r="K235" i="2" l="1"/>
  <c r="L235" i="2" s="1"/>
  <c r="D260" i="2"/>
  <c r="F260" i="2" s="1"/>
  <c r="M235" i="2" l="1"/>
  <c r="I236" i="2" s="1"/>
  <c r="E260" i="2"/>
  <c r="B261" i="2" s="1"/>
  <c r="C261" i="2" s="1"/>
  <c r="N235" i="2"/>
  <c r="J236" i="2"/>
  <c r="K236" i="2" l="1"/>
  <c r="L236" i="2" s="1"/>
  <c r="D261" i="2"/>
  <c r="F261" i="2" s="1"/>
  <c r="M236" i="2" l="1"/>
  <c r="I237" i="2" s="1"/>
  <c r="E261" i="2"/>
  <c r="B262" i="2" s="1"/>
  <c r="C262" i="2" s="1"/>
  <c r="N236" i="2"/>
  <c r="J237" i="2"/>
  <c r="K237" i="2" l="1"/>
  <c r="D262" i="2"/>
  <c r="F262" i="2" s="1"/>
  <c r="L237" i="2"/>
  <c r="M237" i="2" s="1"/>
  <c r="I238" i="2" s="1"/>
  <c r="N237" i="2" l="1"/>
  <c r="E262" i="2"/>
  <c r="B263" i="2" s="1"/>
  <c r="C263" i="2" s="1"/>
  <c r="J238" i="2"/>
  <c r="K238" i="2" l="1"/>
  <c r="L238" i="2" s="1"/>
  <c r="D263" i="2"/>
  <c r="F263" i="2" s="1"/>
  <c r="M238" i="2"/>
  <c r="I239" i="2" s="1"/>
  <c r="E263" i="2" l="1"/>
  <c r="B264" i="2" s="1"/>
  <c r="N238" i="2"/>
  <c r="J239" i="2"/>
  <c r="C264" i="2"/>
  <c r="K239" i="2" l="1"/>
  <c r="L239" i="2" s="1"/>
  <c r="M239" i="2" s="1"/>
  <c r="I240" i="2" s="1"/>
  <c r="D264" i="2"/>
  <c r="F264" i="2" s="1"/>
  <c r="E264" i="2" l="1"/>
  <c r="B265" i="2" s="1"/>
  <c r="N239" i="2"/>
  <c r="J240" i="2"/>
  <c r="C265" i="2"/>
  <c r="K240" i="2" l="1"/>
  <c r="L240" i="2" s="1"/>
  <c r="D265" i="2"/>
  <c r="F265" i="2" s="1"/>
  <c r="M240" i="2" l="1"/>
  <c r="I241" i="2" s="1"/>
  <c r="E265" i="2"/>
  <c r="B266" i="2" s="1"/>
  <c r="C266" i="2" s="1"/>
  <c r="N240" i="2"/>
  <c r="J241" i="2"/>
  <c r="K241" i="2" l="1"/>
  <c r="L241" i="2" s="1"/>
  <c r="D266" i="2"/>
  <c r="F266" i="2" s="1"/>
  <c r="M241" i="2" l="1"/>
  <c r="I242" i="2" s="1"/>
  <c r="E266" i="2"/>
  <c r="B267" i="2" s="1"/>
  <c r="C267" i="2" s="1"/>
  <c r="N241" i="2"/>
  <c r="J242" i="2"/>
  <c r="K242" i="2" l="1"/>
  <c r="D267" i="2"/>
  <c r="F267" i="2" s="1"/>
  <c r="L242" i="2"/>
  <c r="M242" i="2" s="1"/>
  <c r="I243" i="2" s="1"/>
  <c r="N242" i="2" l="1"/>
  <c r="E267" i="2"/>
  <c r="B268" i="2" s="1"/>
  <c r="J243" i="2"/>
  <c r="C268" i="2"/>
  <c r="K243" i="2" l="1"/>
  <c r="L243" i="2" s="1"/>
  <c r="M243" i="2" s="1"/>
  <c r="I244" i="2" s="1"/>
  <c r="D268" i="2"/>
  <c r="F268" i="2" s="1"/>
  <c r="E268" i="2" l="1"/>
  <c r="B269" i="2" s="1"/>
  <c r="N243" i="2"/>
  <c r="J244" i="2"/>
  <c r="C269" i="2"/>
  <c r="K244" i="2" l="1"/>
  <c r="L244" i="2" s="1"/>
  <c r="D269" i="2"/>
  <c r="F269" i="2" s="1"/>
  <c r="M244" i="2" l="1"/>
  <c r="I245" i="2" s="1"/>
  <c r="E269" i="2"/>
  <c r="B270" i="2" s="1"/>
  <c r="C270" i="2" s="1"/>
  <c r="N244" i="2"/>
  <c r="J245" i="2"/>
  <c r="K245" i="2" l="1"/>
  <c r="L245" i="2" s="1"/>
  <c r="M245" i="2" s="1"/>
  <c r="I246" i="2" s="1"/>
  <c r="D270" i="2"/>
  <c r="F270" i="2" s="1"/>
  <c r="N245" i="2" l="1"/>
  <c r="E270" i="2"/>
  <c r="B271" i="2" s="1"/>
  <c r="C271" i="2" s="1"/>
  <c r="J246" i="2"/>
  <c r="K246" i="2" l="1"/>
  <c r="L246" i="2" s="1"/>
  <c r="M246" i="2" s="1"/>
  <c r="I247" i="2" s="1"/>
  <c r="D271" i="2"/>
  <c r="F271" i="2" s="1"/>
  <c r="E271" i="2" l="1"/>
  <c r="B272" i="2" s="1"/>
  <c r="N246" i="2"/>
  <c r="J247" i="2"/>
  <c r="C272" i="2"/>
  <c r="K247" i="2" l="1"/>
  <c r="L247" i="2" s="1"/>
  <c r="D272" i="2"/>
  <c r="F272" i="2" s="1"/>
  <c r="M247" i="2" l="1"/>
  <c r="I248" i="2" s="1"/>
  <c r="E272" i="2"/>
  <c r="B273" i="2" s="1"/>
  <c r="C273" i="2" s="1"/>
  <c r="N247" i="2"/>
  <c r="J248" i="2"/>
  <c r="K248" i="2" l="1"/>
  <c r="L248" i="2" s="1"/>
  <c r="D273" i="2"/>
  <c r="F273" i="2" s="1"/>
  <c r="M248" i="2" l="1"/>
  <c r="I249" i="2" s="1"/>
  <c r="J249" i="2" s="1"/>
  <c r="E273" i="2"/>
  <c r="B274" i="2" s="1"/>
  <c r="C274" i="2" s="1"/>
  <c r="N248" i="2"/>
  <c r="K249" i="2" l="1"/>
  <c r="L249" i="2" s="1"/>
  <c r="D274" i="2"/>
  <c r="F274" i="2" s="1"/>
  <c r="E274" i="2"/>
  <c r="B275" i="2" s="1"/>
  <c r="N249" i="2" l="1"/>
  <c r="M249" i="2"/>
  <c r="I250" i="2" s="1"/>
  <c r="J250" i="2" s="1"/>
  <c r="C275" i="2"/>
  <c r="K250" i="2" l="1"/>
  <c r="D275" i="2"/>
  <c r="F275" i="2" s="1"/>
  <c r="E275" i="2"/>
  <c r="B276" i="2" s="1"/>
  <c r="L250" i="2" l="1"/>
  <c r="M250" i="2" s="1"/>
  <c r="I251" i="2" s="1"/>
  <c r="J251" i="2" s="1"/>
  <c r="C276" i="2"/>
  <c r="N250" i="2" l="1"/>
  <c r="K251" i="2"/>
  <c r="L251" i="2" s="1"/>
  <c r="D276" i="2"/>
  <c r="F276" i="2" s="1"/>
  <c r="E276" i="2" l="1"/>
  <c r="B277" i="2" s="1"/>
  <c r="M251" i="2"/>
  <c r="I252" i="2" s="1"/>
  <c r="J252" i="2" s="1"/>
  <c r="N251" i="2"/>
  <c r="C277" i="2"/>
  <c r="K252" i="2" l="1"/>
  <c r="L252" i="2" s="1"/>
  <c r="D277" i="2"/>
  <c r="F277" i="2" s="1"/>
  <c r="M252" i="2" l="1"/>
  <c r="I253" i="2" s="1"/>
  <c r="J253" i="2" s="1"/>
  <c r="E277" i="2"/>
  <c r="B278" i="2" s="1"/>
  <c r="C278" i="2" s="1"/>
  <c r="N252" i="2"/>
  <c r="K253" i="2" l="1"/>
  <c r="L253" i="2" s="1"/>
  <c r="D278" i="2"/>
  <c r="F278" i="2" s="1"/>
  <c r="M253" i="2"/>
  <c r="I254" i="2" s="1"/>
  <c r="E278" i="2" l="1"/>
  <c r="B279" i="2" s="1"/>
  <c r="C279" i="2" s="1"/>
  <c r="N253" i="2"/>
  <c r="J254" i="2"/>
  <c r="K254" i="2" l="1"/>
  <c r="L254" i="2" s="1"/>
  <c r="D279" i="2"/>
  <c r="F279" i="2" s="1"/>
  <c r="M254" i="2" l="1"/>
  <c r="I255" i="2" s="1"/>
  <c r="E279" i="2"/>
  <c r="B280" i="2" s="1"/>
  <c r="C280" i="2" s="1"/>
  <c r="N254" i="2"/>
  <c r="J255" i="2"/>
  <c r="K255" i="2" l="1"/>
  <c r="D280" i="2"/>
  <c r="F280" i="2" s="1"/>
  <c r="L255" i="2"/>
  <c r="M255" i="2" s="1"/>
  <c r="N255" i="2" l="1"/>
  <c r="E280" i="2"/>
  <c r="B281" i="2" s="1"/>
  <c r="I256" i="2"/>
  <c r="C281" i="2"/>
  <c r="D281" i="2" l="1"/>
  <c r="F281" i="2" s="1"/>
  <c r="J256" i="2"/>
  <c r="E281" i="2"/>
  <c r="B282" i="2" s="1"/>
  <c r="K256" i="2" l="1"/>
  <c r="L256" i="2" s="1"/>
  <c r="M256" i="2"/>
  <c r="I257" i="2" s="1"/>
  <c r="C282" i="2"/>
  <c r="N256" i="2" l="1"/>
  <c r="D282" i="2"/>
  <c r="F282" i="2" s="1"/>
  <c r="J257" i="2"/>
  <c r="E282" i="2" l="1"/>
  <c r="B283" i="2" s="1"/>
  <c r="K257" i="2"/>
  <c r="L257" i="2" s="1"/>
  <c r="M257" i="2"/>
  <c r="I258" i="2" s="1"/>
  <c r="C283" i="2"/>
  <c r="N257" i="2" l="1"/>
  <c r="D283" i="2"/>
  <c r="F283" i="2" s="1"/>
  <c r="J258" i="2"/>
  <c r="E283" i="2" l="1"/>
  <c r="B284" i="2" s="1"/>
  <c r="K258" i="2"/>
  <c r="L258" i="2" s="1"/>
  <c r="M258" i="2" s="1"/>
  <c r="I259" i="2" s="1"/>
  <c r="C284" i="2"/>
  <c r="N258" i="2" l="1"/>
  <c r="D284" i="2"/>
  <c r="F284" i="2" s="1"/>
  <c r="J259" i="2"/>
  <c r="E284" i="2" l="1"/>
  <c r="B285" i="2" s="1"/>
  <c r="K259" i="2"/>
  <c r="L259" i="2" s="1"/>
  <c r="C285" i="2"/>
  <c r="M259" i="2" l="1"/>
  <c r="I260" i="2" s="1"/>
  <c r="N259" i="2"/>
  <c r="D285" i="2"/>
  <c r="F285" i="2" s="1"/>
  <c r="J260" i="2"/>
  <c r="E285" i="2" l="1"/>
  <c r="B286" i="2" s="1"/>
  <c r="K260" i="2"/>
  <c r="C286" i="2"/>
  <c r="L260" i="2" l="1"/>
  <c r="N260" i="2" s="1"/>
  <c r="D286" i="2"/>
  <c r="E286" i="2" s="1"/>
  <c r="B287" i="2" s="1"/>
  <c r="C287" i="2"/>
  <c r="F286" i="2" l="1"/>
  <c r="M260" i="2"/>
  <c r="I261" i="2" s="1"/>
  <c r="J261" i="2" s="1"/>
  <c r="K261" i="2" s="1"/>
  <c r="L261" i="2" s="1"/>
  <c r="D287" i="2"/>
  <c r="F287" i="2" s="1"/>
  <c r="E287" i="2" l="1"/>
  <c r="B288" i="2" s="1"/>
  <c r="M261" i="2"/>
  <c r="I262" i="2" s="1"/>
  <c r="J262" i="2" s="1"/>
  <c r="N261" i="2"/>
  <c r="C288" i="2"/>
  <c r="K262" i="2" l="1"/>
  <c r="D288" i="2"/>
  <c r="F288" i="2" s="1"/>
  <c r="L262" i="2"/>
  <c r="M262" i="2" s="1"/>
  <c r="N262" i="2" l="1"/>
  <c r="E288" i="2"/>
  <c r="B289" i="2" s="1"/>
  <c r="I263" i="2"/>
  <c r="C289" i="2"/>
  <c r="D289" i="2" l="1"/>
  <c r="F289" i="2" s="1"/>
  <c r="J263" i="2"/>
  <c r="E289" i="2"/>
  <c r="B290" i="2" s="1"/>
  <c r="K263" i="2" l="1"/>
  <c r="L263" i="2"/>
  <c r="M263" i="2"/>
  <c r="I264" i="2" s="1"/>
  <c r="C290" i="2"/>
  <c r="N263" i="2" l="1"/>
  <c r="D290" i="2"/>
  <c r="F290" i="2" s="1"/>
  <c r="J264" i="2"/>
  <c r="E290" i="2"/>
  <c r="B291" i="2" s="1"/>
  <c r="K264" i="2" l="1"/>
  <c r="L264" i="2" s="1"/>
  <c r="M264" i="2"/>
  <c r="I265" i="2" s="1"/>
  <c r="C291" i="2"/>
  <c r="N264" i="2" l="1"/>
  <c r="D291" i="2"/>
  <c r="E291" i="2" s="1"/>
  <c r="B292" i="2" s="1"/>
  <c r="C292" i="2" s="1"/>
  <c r="J265" i="2"/>
  <c r="F291" i="2" l="1"/>
  <c r="K265" i="2"/>
  <c r="L265" i="2" s="1"/>
  <c r="D292" i="2"/>
  <c r="F292" i="2" s="1"/>
  <c r="E292" i="2" l="1"/>
  <c r="B293" i="2" s="1"/>
  <c r="M265" i="2"/>
  <c r="I266" i="2" s="1"/>
  <c r="J266" i="2" s="1"/>
  <c r="N265" i="2"/>
  <c r="C293" i="2"/>
  <c r="K266" i="2" l="1"/>
  <c r="L266" i="2" s="1"/>
  <c r="M266" i="2" s="1"/>
  <c r="I267" i="2" s="1"/>
  <c r="D293" i="2"/>
  <c r="F293" i="2" s="1"/>
  <c r="E293" i="2" l="1"/>
  <c r="B294" i="2" s="1"/>
  <c r="N266" i="2"/>
  <c r="J267" i="2"/>
  <c r="C294" i="2"/>
  <c r="K267" i="2" l="1"/>
  <c r="D294" i="2"/>
  <c r="F294" i="2" s="1"/>
  <c r="L267" i="2"/>
  <c r="M267" i="2" s="1"/>
  <c r="I268" i="2" s="1"/>
  <c r="N267" i="2" l="1"/>
  <c r="E294" i="2"/>
  <c r="B295" i="2" s="1"/>
  <c r="J268" i="2"/>
  <c r="C295" i="2"/>
  <c r="K268" i="2" l="1"/>
  <c r="L268" i="2" s="1"/>
  <c r="D295" i="2"/>
  <c r="F295" i="2" s="1"/>
  <c r="M268" i="2" l="1"/>
  <c r="I269" i="2" s="1"/>
  <c r="J269" i="2" s="1"/>
  <c r="E295" i="2"/>
  <c r="B296" i="2" s="1"/>
  <c r="C296" i="2" s="1"/>
  <c r="N268" i="2"/>
  <c r="K269" i="2" l="1"/>
  <c r="L269" i="2" s="1"/>
  <c r="D296" i="2"/>
  <c r="F296" i="2" s="1"/>
  <c r="M269" i="2"/>
  <c r="I270" i="2" s="1"/>
  <c r="E296" i="2" l="1"/>
  <c r="B297" i="2" s="1"/>
  <c r="N269" i="2"/>
  <c r="J270" i="2"/>
  <c r="C297" i="2"/>
  <c r="K270" i="2" l="1"/>
  <c r="L270" i="2" s="1"/>
  <c r="M270" i="2" s="1"/>
  <c r="I271" i="2" s="1"/>
  <c r="D297" i="2"/>
  <c r="F297" i="2" s="1"/>
  <c r="E297" i="2" l="1"/>
  <c r="B298" i="2" s="1"/>
  <c r="N270" i="2"/>
  <c r="J271" i="2"/>
  <c r="C298" i="2"/>
  <c r="K271" i="2" l="1"/>
  <c r="L271" i="2" s="1"/>
  <c r="M271" i="2" s="1"/>
  <c r="I272" i="2" s="1"/>
  <c r="D298" i="2"/>
  <c r="F298" i="2" s="1"/>
  <c r="N271" i="2" l="1"/>
  <c r="E298" i="2"/>
  <c r="B299" i="2" s="1"/>
  <c r="J272" i="2"/>
  <c r="C299" i="2"/>
  <c r="K272" i="2" l="1"/>
  <c r="L272" i="2" s="1"/>
  <c r="D299" i="2"/>
  <c r="F299" i="2" s="1"/>
  <c r="M272" i="2"/>
  <c r="I273" i="2" s="1"/>
  <c r="E299" i="2" l="1"/>
  <c r="B300" i="2" s="1"/>
  <c r="N272" i="2"/>
  <c r="J273" i="2"/>
  <c r="C300" i="2"/>
  <c r="K273" i="2" l="1"/>
  <c r="L273" i="2" s="1"/>
  <c r="D300" i="2"/>
  <c r="F300" i="2" s="1"/>
  <c r="M273" i="2"/>
  <c r="I274" i="2" s="1"/>
  <c r="E300" i="2" l="1"/>
  <c r="B301" i="2" s="1"/>
  <c r="N273" i="2"/>
  <c r="J274" i="2"/>
  <c r="C301" i="2"/>
  <c r="K274" i="2" l="1"/>
  <c r="L274" i="2" s="1"/>
  <c r="D301" i="2"/>
  <c r="F301" i="2" s="1"/>
  <c r="M274" i="2"/>
  <c r="I275" i="2" s="1"/>
  <c r="E301" i="2" l="1"/>
  <c r="B302" i="2" s="1"/>
  <c r="N274" i="2"/>
  <c r="J275" i="2"/>
  <c r="C302" i="2"/>
  <c r="K275" i="2" l="1"/>
  <c r="L275" i="2" s="1"/>
  <c r="D302" i="2"/>
  <c r="F302" i="2" s="1"/>
  <c r="M275" i="2"/>
  <c r="I276" i="2" s="1"/>
  <c r="E302" i="2" l="1"/>
  <c r="B303" i="2" s="1"/>
  <c r="N275" i="2"/>
  <c r="J276" i="2"/>
  <c r="C303" i="2"/>
  <c r="K276" i="2" l="1"/>
  <c r="L276" i="2" s="1"/>
  <c r="D303" i="2"/>
  <c r="F303" i="2" s="1"/>
  <c r="M276" i="2"/>
  <c r="I277" i="2" s="1"/>
  <c r="E303" i="2" l="1"/>
  <c r="B304" i="2" s="1"/>
  <c r="C304" i="2" s="1"/>
  <c r="N276" i="2"/>
  <c r="J277" i="2"/>
  <c r="K277" i="2" l="1"/>
  <c r="L277" i="2" s="1"/>
  <c r="D304" i="2"/>
  <c r="F304" i="2" s="1"/>
  <c r="M277" i="2" l="1"/>
  <c r="I278" i="2" s="1"/>
  <c r="J278" i="2" s="1"/>
  <c r="E304" i="2"/>
  <c r="B305" i="2" s="1"/>
  <c r="C305" i="2" s="1"/>
  <c r="N277" i="2"/>
  <c r="K278" i="2" l="1"/>
  <c r="L278" i="2" s="1"/>
  <c r="D305" i="2"/>
  <c r="F305" i="2" s="1"/>
  <c r="M278" i="2" l="1"/>
  <c r="I279" i="2" s="1"/>
  <c r="J279" i="2" s="1"/>
  <c r="E305" i="2"/>
  <c r="B306" i="2" s="1"/>
  <c r="N278" i="2"/>
  <c r="C306" i="2"/>
  <c r="K279" i="2" l="1"/>
  <c r="D306" i="2"/>
  <c r="F306" i="2" s="1"/>
  <c r="L279" i="2"/>
  <c r="M279" i="2" s="1"/>
  <c r="I280" i="2" s="1"/>
  <c r="N279" i="2" l="1"/>
  <c r="E306" i="2"/>
  <c r="B307" i="2" s="1"/>
  <c r="J280" i="2"/>
  <c r="C307" i="2"/>
  <c r="K280" i="2" l="1"/>
  <c r="L280" i="2" s="1"/>
  <c r="D307" i="2"/>
  <c r="F307" i="2" s="1"/>
  <c r="E307" i="2"/>
  <c r="B308" i="2" s="1"/>
  <c r="N280" i="2" l="1"/>
  <c r="M280" i="2"/>
  <c r="I281" i="2" s="1"/>
  <c r="J281" i="2" s="1"/>
  <c r="C308" i="2"/>
  <c r="K281" i="2" l="1"/>
  <c r="L281" i="2" s="1"/>
  <c r="M281" i="2" s="1"/>
  <c r="I282" i="2" s="1"/>
  <c r="D308" i="2"/>
  <c r="F308" i="2" s="1"/>
  <c r="N281" i="2" l="1"/>
  <c r="E308" i="2"/>
  <c r="B309" i="2" s="1"/>
  <c r="C309" i="2" s="1"/>
  <c r="J282" i="2"/>
  <c r="K282" i="2" l="1"/>
  <c r="L282" i="2" s="1"/>
  <c r="D309" i="2"/>
  <c r="F309" i="2" s="1"/>
  <c r="M282" i="2" l="1"/>
  <c r="I283" i="2" s="1"/>
  <c r="E309" i="2"/>
  <c r="B310" i="2" s="1"/>
  <c r="C310" i="2" s="1"/>
  <c r="N282" i="2"/>
  <c r="J283" i="2"/>
  <c r="K283" i="2" l="1"/>
  <c r="L283" i="2" s="1"/>
  <c r="D310" i="2"/>
  <c r="F310" i="2" s="1"/>
  <c r="M283" i="2"/>
  <c r="I284" i="2" s="1"/>
  <c r="E310" i="2" l="1"/>
  <c r="B311" i="2" s="1"/>
  <c r="N283" i="2"/>
  <c r="J284" i="2"/>
  <c r="C311" i="2"/>
  <c r="K284" i="2" l="1"/>
  <c r="L284" i="2" s="1"/>
  <c r="M284" i="2" s="1"/>
  <c r="I285" i="2" s="1"/>
  <c r="D311" i="2"/>
  <c r="F311" i="2" s="1"/>
  <c r="E311" i="2" l="1"/>
  <c r="B312" i="2" s="1"/>
  <c r="N284" i="2"/>
  <c r="J285" i="2"/>
  <c r="C312" i="2"/>
  <c r="K285" i="2" l="1"/>
  <c r="L285" i="2" s="1"/>
  <c r="D312" i="2"/>
  <c r="F312" i="2" s="1"/>
  <c r="M285" i="2" l="1"/>
  <c r="I286" i="2" s="1"/>
  <c r="E312" i="2"/>
  <c r="B313" i="2" s="1"/>
  <c r="C313" i="2" s="1"/>
  <c r="N285" i="2"/>
  <c r="J286" i="2"/>
  <c r="K286" i="2" l="1"/>
  <c r="L286" i="2" s="1"/>
  <c r="M286" i="2" s="1"/>
  <c r="I287" i="2" s="1"/>
  <c r="D313" i="2"/>
  <c r="F313" i="2" s="1"/>
  <c r="E313" i="2" l="1"/>
  <c r="B314" i="2" s="1"/>
  <c r="C314" i="2" s="1"/>
  <c r="N286" i="2"/>
  <c r="J287" i="2"/>
  <c r="K287" i="2" s="1"/>
  <c r="L287" i="2" l="1"/>
  <c r="N287" i="2" s="1"/>
  <c r="D314" i="2"/>
  <c r="F314" i="2" s="1"/>
  <c r="M287" i="2" l="1"/>
  <c r="I288" i="2" s="1"/>
  <c r="J288" i="2" s="1"/>
  <c r="E314" i="2"/>
  <c r="B315" i="2" s="1"/>
  <c r="C315" i="2"/>
  <c r="K288" i="2" l="1"/>
  <c r="L288" i="2" s="1"/>
  <c r="D315" i="2"/>
  <c r="F315" i="2" s="1"/>
  <c r="M288" i="2"/>
  <c r="I289" i="2" s="1"/>
  <c r="E315" i="2" l="1"/>
  <c r="B316" i="2" s="1"/>
  <c r="N288" i="2"/>
  <c r="J289" i="2"/>
  <c r="C316" i="2"/>
  <c r="K289" i="2" l="1"/>
  <c r="L289" i="2" s="1"/>
  <c r="D316" i="2"/>
  <c r="F316" i="2" s="1"/>
  <c r="M289" i="2" l="1"/>
  <c r="I290" i="2" s="1"/>
  <c r="J290" i="2" s="1"/>
  <c r="E316" i="2"/>
  <c r="B317" i="2" s="1"/>
  <c r="N289" i="2"/>
  <c r="C317" i="2"/>
  <c r="K290" i="2" l="1"/>
  <c r="D317" i="2"/>
  <c r="F317" i="2" s="1"/>
  <c r="L290" i="2"/>
  <c r="M290" i="2" s="1"/>
  <c r="N290" i="2" l="1"/>
  <c r="E317" i="2"/>
  <c r="B318" i="2" s="1"/>
  <c r="I291" i="2"/>
  <c r="C318" i="2"/>
  <c r="D318" i="2" l="1"/>
  <c r="F318" i="2" s="1"/>
  <c r="J291" i="2"/>
  <c r="E318" i="2"/>
  <c r="B319" i="2" s="1"/>
  <c r="K291" i="2" l="1"/>
  <c r="L291" i="2" s="1"/>
  <c r="M291" i="2" s="1"/>
  <c r="I292" i="2" s="1"/>
  <c r="C319" i="2"/>
  <c r="N291" i="2" l="1"/>
  <c r="D319" i="2"/>
  <c r="F319" i="2" s="1"/>
  <c r="J292" i="2"/>
  <c r="E319" i="2" l="1"/>
  <c r="B320" i="2" s="1"/>
  <c r="K292" i="2"/>
  <c r="L292" i="2" s="1"/>
  <c r="M292" i="2"/>
  <c r="I293" i="2" s="1"/>
  <c r="C320" i="2"/>
  <c r="N292" i="2" l="1"/>
  <c r="D320" i="2"/>
  <c r="F320" i="2" s="1"/>
  <c r="J293" i="2"/>
  <c r="K293" i="2" s="1"/>
  <c r="L293" i="2" s="1"/>
  <c r="E320" i="2" l="1"/>
  <c r="B321" i="2" s="1"/>
  <c r="N293" i="2"/>
  <c r="M293" i="2"/>
  <c r="I294" i="2" s="1"/>
  <c r="C321" i="2"/>
  <c r="D321" i="2" l="1"/>
  <c r="F321" i="2" s="1"/>
  <c r="J294" i="2"/>
  <c r="E321" i="2"/>
  <c r="B322" i="2" s="1"/>
  <c r="K294" i="2" l="1"/>
  <c r="C322" i="2"/>
  <c r="D322" i="2" l="1"/>
  <c r="F322" i="2" s="1"/>
  <c r="L294" i="2"/>
  <c r="M294" i="2" s="1"/>
  <c r="I295" i="2" s="1"/>
  <c r="E322" i="2" l="1"/>
  <c r="B323" i="2" s="1"/>
  <c r="N294" i="2"/>
  <c r="J295" i="2"/>
  <c r="C323" i="2"/>
  <c r="K295" i="2" l="1"/>
  <c r="D323" i="2"/>
  <c r="F323" i="2" s="1"/>
  <c r="L295" i="2"/>
  <c r="M295" i="2" s="1"/>
  <c r="N295" i="2" l="1"/>
  <c r="E323" i="2"/>
  <c r="B324" i="2" s="1"/>
  <c r="I296" i="2"/>
  <c r="C324" i="2"/>
  <c r="D324" i="2" l="1"/>
  <c r="F324" i="2" s="1"/>
  <c r="J296" i="2"/>
  <c r="E324" i="2"/>
  <c r="B325" i="2" s="1"/>
  <c r="K296" i="2" l="1"/>
  <c r="L296" i="2"/>
  <c r="M296" i="2" s="1"/>
  <c r="I297" i="2" s="1"/>
  <c r="C325" i="2"/>
  <c r="N296" i="2" l="1"/>
  <c r="D325" i="2"/>
  <c r="F325" i="2" s="1"/>
  <c r="J297" i="2"/>
  <c r="E325" i="2" l="1"/>
  <c r="B326" i="2" s="1"/>
  <c r="C326" i="2" s="1"/>
  <c r="K297" i="2"/>
  <c r="L297" i="2" l="1"/>
  <c r="N297" i="2" s="1"/>
  <c r="D326" i="2"/>
  <c r="F326" i="2" s="1"/>
  <c r="E326" i="2" l="1"/>
  <c r="B327" i="2" s="1"/>
  <c r="M297" i="2"/>
  <c r="I298" i="2" s="1"/>
  <c r="J298" i="2" s="1"/>
  <c r="C327" i="2"/>
  <c r="K298" i="2" l="1"/>
  <c r="D327" i="2"/>
  <c r="F327" i="2" s="1"/>
  <c r="E327" i="2"/>
  <c r="B328" i="2" s="1"/>
  <c r="L298" i="2" l="1"/>
  <c r="N298" i="2" s="1"/>
  <c r="C328" i="2"/>
  <c r="M298" i="2" l="1"/>
  <c r="I299" i="2" s="1"/>
  <c r="J299" i="2"/>
  <c r="D328" i="2"/>
  <c r="E328" i="2" s="1"/>
  <c r="B329" i="2" s="1"/>
  <c r="C329" i="2" s="1"/>
  <c r="F328" i="2" l="1"/>
  <c r="K299" i="2"/>
  <c r="L299" i="2" s="1"/>
  <c r="D329" i="2"/>
  <c r="F329" i="2" s="1"/>
  <c r="E329" i="2" l="1"/>
  <c r="B330" i="2" s="1"/>
  <c r="N299" i="2"/>
  <c r="M299" i="2"/>
  <c r="I300" i="2" s="1"/>
  <c r="C330" i="2"/>
  <c r="J300" i="2" l="1"/>
  <c r="D330" i="2"/>
  <c r="F330" i="2" s="1"/>
  <c r="E330" i="2"/>
  <c r="B331" i="2" s="1"/>
  <c r="K300" i="2" l="1"/>
  <c r="L300" i="2" s="1"/>
  <c r="C331" i="2"/>
  <c r="N300" i="2" l="1"/>
  <c r="M300" i="2"/>
  <c r="I301" i="2" s="1"/>
  <c r="D331" i="2"/>
  <c r="F331" i="2" s="1"/>
  <c r="E331" i="2" l="1"/>
  <c r="B332" i="2" s="1"/>
  <c r="J301" i="2"/>
  <c r="C332" i="2"/>
  <c r="K301" i="2" l="1"/>
  <c r="L301" i="2"/>
  <c r="D332" i="2"/>
  <c r="F332" i="2" s="1"/>
  <c r="N301" i="2" l="1"/>
  <c r="E332" i="2"/>
  <c r="B333" i="2" s="1"/>
  <c r="M301" i="2"/>
  <c r="I302" i="2" s="1"/>
  <c r="C333" i="2"/>
  <c r="J302" i="2" l="1"/>
  <c r="D333" i="2"/>
  <c r="F333" i="2" s="1"/>
  <c r="E333" i="2"/>
  <c r="B334" i="2" s="1"/>
  <c r="K302" i="2" l="1"/>
  <c r="C334" i="2"/>
  <c r="L302" i="2" l="1"/>
  <c r="N302" i="2" s="1"/>
  <c r="D334" i="2"/>
  <c r="F334" i="2" s="1"/>
  <c r="M302" i="2" l="1"/>
  <c r="I303" i="2" s="1"/>
  <c r="E334" i="2"/>
  <c r="B335" i="2" s="1"/>
  <c r="J303" i="2"/>
  <c r="C335" i="2"/>
  <c r="K303" i="2" l="1"/>
  <c r="D335" i="2"/>
  <c r="F335" i="2" s="1"/>
  <c r="E335" i="2"/>
  <c r="B336" i="2" s="1"/>
  <c r="L303" i="2" l="1"/>
  <c r="M303" i="2" s="1"/>
  <c r="I304" i="2" s="1"/>
  <c r="C336" i="2"/>
  <c r="N303" i="2" l="1"/>
  <c r="J304" i="2"/>
  <c r="D336" i="2"/>
  <c r="F336" i="2" s="1"/>
  <c r="E336" i="2" l="1"/>
  <c r="B337" i="2" s="1"/>
  <c r="K304" i="2"/>
  <c r="C337" i="2"/>
  <c r="L304" i="2" l="1"/>
  <c r="N304" i="2" s="1"/>
  <c r="D337" i="2"/>
  <c r="F337" i="2" s="1"/>
  <c r="M304" i="2" l="1"/>
  <c r="I305" i="2" s="1"/>
  <c r="E337" i="2"/>
  <c r="B338" i="2" s="1"/>
  <c r="J305" i="2"/>
  <c r="K305" i="2" s="1"/>
  <c r="L305" i="2" s="1"/>
  <c r="C338" i="2"/>
  <c r="M305" i="2" l="1"/>
  <c r="I306" i="2" s="1"/>
  <c r="N305" i="2"/>
  <c r="J306" i="2"/>
  <c r="D338" i="2"/>
  <c r="F338" i="2" s="1"/>
  <c r="E338" i="2" l="1"/>
  <c r="B339" i="2" s="1"/>
  <c r="K306" i="2"/>
  <c r="C339" i="2"/>
  <c r="L306" i="2" l="1"/>
  <c r="N306" i="2" s="1"/>
  <c r="M306" i="2"/>
  <c r="I307" i="2" s="1"/>
  <c r="D339" i="2"/>
  <c r="F339" i="2" s="1"/>
  <c r="E339" i="2" l="1"/>
  <c r="B340" i="2" s="1"/>
  <c r="J307" i="2"/>
  <c r="C340" i="2"/>
  <c r="K307" i="2" l="1"/>
  <c r="D340" i="2"/>
  <c r="F340" i="2" s="1"/>
  <c r="E340" i="2"/>
  <c r="B341" i="2" s="1"/>
  <c r="L307" i="2" l="1"/>
  <c r="N307" i="2" s="1"/>
  <c r="C341" i="2"/>
  <c r="M307" i="2" l="1"/>
  <c r="I308" i="2" s="1"/>
  <c r="J308" i="2"/>
  <c r="D341" i="2"/>
  <c r="F341" i="2" s="1"/>
  <c r="E341" i="2"/>
  <c r="B342" i="2" s="1"/>
  <c r="K308" i="2" l="1"/>
  <c r="C342" i="2"/>
  <c r="L308" i="2" l="1"/>
  <c r="N308" i="2" s="1"/>
  <c r="D342" i="2"/>
  <c r="F342" i="2" s="1"/>
  <c r="M308" i="2" l="1"/>
  <c r="I309" i="2" s="1"/>
  <c r="J309" i="2" s="1"/>
  <c r="E342" i="2"/>
  <c r="B343" i="2" s="1"/>
  <c r="C343" i="2" s="1"/>
  <c r="K309" i="2" l="1"/>
  <c r="D343" i="2"/>
  <c r="F343" i="2" s="1"/>
  <c r="E343" i="2"/>
  <c r="B344" i="2" s="1"/>
  <c r="L309" i="2" l="1"/>
  <c r="M309" i="2" s="1"/>
  <c r="I310" i="2" s="1"/>
  <c r="C344" i="2"/>
  <c r="N309" i="2" l="1"/>
  <c r="J310" i="2"/>
  <c r="D344" i="2"/>
  <c r="F344" i="2" s="1"/>
  <c r="E344" i="2" l="1"/>
  <c r="B345" i="2" s="1"/>
  <c r="K310" i="2"/>
  <c r="L310" i="2" s="1"/>
  <c r="C345" i="2"/>
  <c r="N310" i="2" l="1"/>
  <c r="M310" i="2"/>
  <c r="I311" i="2" s="1"/>
  <c r="D345" i="2"/>
  <c r="F345" i="2" s="1"/>
  <c r="E345" i="2" l="1"/>
  <c r="B346" i="2" s="1"/>
  <c r="J311" i="2"/>
  <c r="C346" i="2"/>
  <c r="K311" i="2" l="1"/>
  <c r="D346" i="2"/>
  <c r="F346" i="2" s="1"/>
  <c r="E346" i="2"/>
  <c r="B347" i="2" s="1"/>
  <c r="L311" i="2" l="1"/>
  <c r="M311" i="2" s="1"/>
  <c r="I312" i="2" s="1"/>
  <c r="C347" i="2"/>
  <c r="N311" i="2" l="1"/>
  <c r="J312" i="2"/>
  <c r="D347" i="2"/>
  <c r="F347" i="2" s="1"/>
  <c r="E347" i="2" l="1"/>
  <c r="B348" i="2" s="1"/>
  <c r="C348" i="2" s="1"/>
  <c r="K312" i="2"/>
  <c r="L312" i="2" l="1"/>
  <c r="M312" i="2" s="1"/>
  <c r="I313" i="2" s="1"/>
  <c r="D348" i="2"/>
  <c r="F348" i="2" s="1"/>
  <c r="N312" i="2" l="1"/>
  <c r="E348" i="2"/>
  <c r="B349" i="2" s="1"/>
  <c r="J313" i="2"/>
  <c r="C349" i="2"/>
  <c r="K313" i="2" l="1"/>
  <c r="D349" i="2"/>
  <c r="F349" i="2" s="1"/>
  <c r="E349" i="2"/>
  <c r="B350" i="2" s="1"/>
  <c r="L313" i="2" l="1"/>
  <c r="M313" i="2" s="1"/>
  <c r="I314" i="2" s="1"/>
  <c r="C350" i="2"/>
  <c r="N313" i="2" l="1"/>
  <c r="J314" i="2"/>
  <c r="D350" i="2"/>
  <c r="F350" i="2" s="1"/>
  <c r="E350" i="2" l="1"/>
  <c r="B351" i="2" s="1"/>
  <c r="C351" i="2" s="1"/>
  <c r="K314" i="2"/>
  <c r="L314" i="2" l="1"/>
  <c r="N314" i="2" s="1"/>
  <c r="M314" i="2"/>
  <c r="I315" i="2" s="1"/>
  <c r="D351" i="2"/>
  <c r="F351" i="2" s="1"/>
  <c r="E351" i="2" l="1"/>
  <c r="B352" i="2" s="1"/>
  <c r="J315" i="2"/>
  <c r="K315" i="2" s="1"/>
  <c r="L315" i="2" s="1"/>
  <c r="C352" i="2"/>
  <c r="M315" i="2" l="1"/>
  <c r="I316" i="2" s="1"/>
  <c r="J316" i="2" s="1"/>
  <c r="N315" i="2"/>
  <c r="D352" i="2"/>
  <c r="F352" i="2" s="1"/>
  <c r="E352" i="2" l="1"/>
  <c r="B353" i="2" s="1"/>
  <c r="K316" i="2"/>
  <c r="C353" i="2"/>
  <c r="L316" i="2" l="1"/>
  <c r="M316" i="2" s="1"/>
  <c r="I317" i="2" s="1"/>
  <c r="D353" i="2"/>
  <c r="F353" i="2" s="1"/>
  <c r="E353" i="2"/>
  <c r="B354" i="2" s="1"/>
  <c r="N316" i="2" l="1"/>
  <c r="J317" i="2"/>
  <c r="K317" i="2" s="1"/>
  <c r="C354" i="2"/>
  <c r="L317" i="2" l="1"/>
  <c r="M317" i="2" s="1"/>
  <c r="I318" i="2" s="1"/>
  <c r="D354" i="2"/>
  <c r="F354" i="2" s="1"/>
  <c r="E354" i="2" l="1"/>
  <c r="B355" i="2" s="1"/>
  <c r="N317" i="2"/>
  <c r="J318" i="2"/>
  <c r="C355" i="2"/>
  <c r="K318" i="2" l="1"/>
  <c r="D355" i="2"/>
  <c r="F355" i="2" s="1"/>
  <c r="E355" i="2"/>
  <c r="B356" i="2" s="1"/>
  <c r="L318" i="2" l="1"/>
  <c r="N318" i="2" s="1"/>
  <c r="C356" i="2"/>
  <c r="M318" i="2" l="1"/>
  <c r="I319" i="2" s="1"/>
  <c r="J319" i="2" s="1"/>
  <c r="D356" i="2"/>
  <c r="F356" i="2" s="1"/>
  <c r="E356" i="2" l="1"/>
  <c r="B357" i="2" s="1"/>
  <c r="K319" i="2"/>
  <c r="C357" i="2"/>
  <c r="L319" i="2" l="1"/>
  <c r="N319" i="2" s="1"/>
  <c r="D357" i="2"/>
  <c r="F357" i="2" s="1"/>
  <c r="M319" i="2" l="1"/>
  <c r="I320" i="2" s="1"/>
  <c r="J320" i="2" s="1"/>
  <c r="E357" i="2"/>
  <c r="B358" i="2" s="1"/>
  <c r="C358" i="2" s="1"/>
  <c r="K320" i="2" l="1"/>
  <c r="D358" i="2"/>
  <c r="F358" i="2" s="1"/>
  <c r="E358" i="2"/>
  <c r="B359" i="2" s="1"/>
  <c r="L320" i="2" l="1"/>
  <c r="N320" i="2" s="1"/>
  <c r="M320" i="2"/>
  <c r="I321" i="2" s="1"/>
  <c r="C359" i="2"/>
  <c r="J321" i="2" l="1"/>
  <c r="K321" i="2" s="1"/>
  <c r="D359" i="2"/>
  <c r="F359" i="2" s="1"/>
  <c r="E359" i="2" l="1"/>
  <c r="B360" i="2" s="1"/>
  <c r="L321" i="2"/>
  <c r="M321" i="2" s="1"/>
  <c r="I322" i="2" s="1"/>
  <c r="C360" i="2"/>
  <c r="N321" i="2" l="1"/>
  <c r="J322" i="2"/>
  <c r="D360" i="2"/>
  <c r="F360" i="2" s="1"/>
  <c r="E360" i="2" l="1"/>
  <c r="B361" i="2" s="1"/>
  <c r="K322" i="2"/>
  <c r="C361" i="2"/>
  <c r="L322" i="2" l="1"/>
  <c r="M322" i="2" s="1"/>
  <c r="I323" i="2" s="1"/>
  <c r="D361" i="2"/>
  <c r="F361" i="2" s="1"/>
  <c r="E361" i="2" l="1"/>
  <c r="B362" i="2" s="1"/>
  <c r="N322" i="2"/>
  <c r="J323" i="2"/>
  <c r="C362" i="2"/>
  <c r="K323" i="2" l="1"/>
  <c r="D362" i="2"/>
  <c r="F362" i="2" s="1"/>
  <c r="E362" i="2"/>
  <c r="B363" i="2" s="1"/>
  <c r="L323" i="2" l="1"/>
  <c r="N323" i="2" s="1"/>
  <c r="C363" i="2"/>
  <c r="M323" i="2" l="1"/>
  <c r="I324" i="2" s="1"/>
  <c r="J324" i="2"/>
  <c r="D363" i="2"/>
  <c r="F363" i="2" s="1"/>
  <c r="E363" i="2"/>
  <c r="B364" i="2" s="1"/>
  <c r="K324" i="2" l="1"/>
  <c r="L324" i="2" s="1"/>
  <c r="C364" i="2"/>
  <c r="N324" i="2" l="1"/>
  <c r="M324" i="2"/>
  <c r="I325" i="2" s="1"/>
  <c r="D364" i="2"/>
  <c r="F364" i="2" s="1"/>
  <c r="E364" i="2" l="1"/>
  <c r="B365" i="2" s="1"/>
  <c r="J325" i="2"/>
  <c r="C365" i="2"/>
  <c r="K325" i="2" l="1"/>
  <c r="D365" i="2"/>
  <c r="F365" i="2" s="1"/>
  <c r="E365" i="2"/>
  <c r="B366" i="2" s="1"/>
  <c r="L325" i="2" l="1"/>
  <c r="M325" i="2" s="1"/>
  <c r="I326" i="2" s="1"/>
  <c r="C366" i="2"/>
  <c r="N325" i="2" l="1"/>
  <c r="J326" i="2"/>
  <c r="K326" i="2" s="1"/>
  <c r="D366" i="2"/>
  <c r="F366" i="2" s="1"/>
  <c r="E366" i="2" l="1"/>
  <c r="B367" i="2" s="1"/>
  <c r="C367" i="2" s="1"/>
  <c r="L326" i="2"/>
  <c r="M326" i="2"/>
  <c r="I327" i="2" s="1"/>
  <c r="J327" i="2" s="1"/>
  <c r="N326" i="2"/>
  <c r="K327" i="2" l="1"/>
  <c r="D367" i="2"/>
  <c r="F367" i="2" s="1"/>
  <c r="E367" i="2"/>
  <c r="B368" i="2" s="1"/>
  <c r="L327" i="2" l="1"/>
  <c r="M327" i="2" s="1"/>
  <c r="I328" i="2" s="1"/>
  <c r="C368" i="2"/>
  <c r="N327" i="2" l="1"/>
  <c r="J328" i="2"/>
  <c r="K328" i="2"/>
  <c r="D368" i="2"/>
  <c r="F368" i="2" s="1"/>
  <c r="L328" i="2" l="1"/>
  <c r="E368" i="2"/>
  <c r="B369" i="2" s="1"/>
  <c r="C369" i="2" s="1"/>
  <c r="N328" i="2"/>
  <c r="M328" i="2"/>
  <c r="I329" i="2" s="1"/>
  <c r="J329" i="2" s="1"/>
  <c r="K329" i="2" l="1"/>
  <c r="L329" i="2" s="1"/>
  <c r="N329" i="2" s="1"/>
  <c r="D369" i="2"/>
  <c r="F369" i="2" s="1"/>
  <c r="E369" i="2"/>
  <c r="B370" i="2" s="1"/>
  <c r="M329" i="2" l="1"/>
  <c r="I330" i="2" s="1"/>
  <c r="J330" i="2" s="1"/>
  <c r="C370" i="2"/>
  <c r="K330" i="2" l="1"/>
  <c r="L330" i="2" s="1"/>
  <c r="D370" i="2"/>
  <c r="F370" i="2" s="1"/>
  <c r="N330" i="2" l="1"/>
  <c r="M330" i="2"/>
  <c r="I331" i="2" s="1"/>
  <c r="E370" i="2"/>
  <c r="B371" i="2" s="1"/>
  <c r="C371" i="2" s="1"/>
  <c r="J331" i="2"/>
  <c r="K331" i="2" l="1"/>
  <c r="L331" i="2" s="1"/>
  <c r="N331" i="2"/>
  <c r="D371" i="2"/>
  <c r="F371" i="2" s="1"/>
  <c r="M331" i="2" l="1"/>
  <c r="I332" i="2" s="1"/>
  <c r="J332" i="2" s="1"/>
  <c r="E371" i="2"/>
  <c r="B372" i="2" s="1"/>
  <c r="C372" i="2" s="1"/>
  <c r="K332" i="2" l="1"/>
  <c r="L332" i="2"/>
  <c r="N332" i="2" s="1"/>
  <c r="D372" i="2"/>
  <c r="F372" i="2" s="1"/>
  <c r="M332" i="2" l="1"/>
  <c r="I333" i="2" s="1"/>
  <c r="E372" i="2"/>
  <c r="B373" i="2" s="1"/>
  <c r="J333" i="2"/>
  <c r="C373" i="2"/>
  <c r="K333" i="2" l="1"/>
  <c r="D373" i="2"/>
  <c r="F373" i="2" s="1"/>
  <c r="E373" i="2"/>
  <c r="B374" i="2" s="1"/>
  <c r="L333" i="2" l="1"/>
  <c r="N333" i="2" s="1"/>
  <c r="C374" i="2"/>
  <c r="M333" i="2" l="1"/>
  <c r="I334" i="2" s="1"/>
  <c r="J334" i="2"/>
  <c r="D374" i="2"/>
  <c r="F374" i="2" s="1"/>
  <c r="E374" i="2"/>
  <c r="B375" i="2" s="1"/>
  <c r="K334" i="2" l="1"/>
  <c r="L334" i="2" s="1"/>
  <c r="C375" i="2"/>
  <c r="N334" i="2" l="1"/>
  <c r="M334" i="2"/>
  <c r="I335" i="2" s="1"/>
  <c r="D375" i="2"/>
  <c r="F375" i="2" s="1"/>
  <c r="J335" i="2" l="1"/>
  <c r="E375" i="2"/>
  <c r="B376" i="2" s="1"/>
  <c r="C376" i="2"/>
  <c r="K335" i="2" l="1"/>
  <c r="L335" i="2" s="1"/>
  <c r="M335" i="2"/>
  <c r="I336" i="2" s="1"/>
  <c r="D376" i="2"/>
  <c r="F376" i="2" s="1"/>
  <c r="E376" i="2" l="1"/>
  <c r="B377" i="2" s="1"/>
  <c r="N335" i="2"/>
  <c r="J336" i="2"/>
  <c r="C377" i="2"/>
  <c r="K336" i="2" l="1"/>
  <c r="D377" i="2"/>
  <c r="F377" i="2" s="1"/>
  <c r="E377" i="2"/>
  <c r="B378" i="2" s="1"/>
  <c r="L336" i="2" l="1"/>
  <c r="N336" i="2" s="1"/>
  <c r="C378" i="2"/>
  <c r="M336" i="2" l="1"/>
  <c r="I337" i="2" s="1"/>
  <c r="J337" i="2" s="1"/>
  <c r="D378" i="2"/>
  <c r="F378" i="2" s="1"/>
  <c r="C380" i="2"/>
  <c r="D8" i="1" s="1"/>
  <c r="E378" i="2" l="1"/>
  <c r="D380" i="2"/>
  <c r="D9" i="1" s="1"/>
  <c r="K337" i="2"/>
  <c r="L337" i="2" l="1"/>
  <c r="N337" i="2" s="1"/>
  <c r="M337" i="2"/>
  <c r="I338" i="2" s="1"/>
  <c r="J338" i="2" l="1"/>
  <c r="K338" i="2" l="1"/>
  <c r="L338" i="2" l="1"/>
  <c r="N338" i="2" s="1"/>
  <c r="M338" i="2" l="1"/>
  <c r="I339" i="2" s="1"/>
  <c r="J339" i="2" s="1"/>
  <c r="K339" i="2" l="1"/>
  <c r="L339" i="2" l="1"/>
  <c r="N339" i="2" s="1"/>
  <c r="M339" i="2"/>
  <c r="I340" i="2" s="1"/>
  <c r="J340" i="2" l="1"/>
  <c r="K340" i="2" l="1"/>
  <c r="L340" i="2" l="1"/>
  <c r="N340" i="2" s="1"/>
  <c r="M340" i="2" l="1"/>
  <c r="I341" i="2" s="1"/>
  <c r="J341" i="2"/>
  <c r="K341" i="2" l="1"/>
  <c r="L341" i="2" l="1"/>
  <c r="N341" i="2" s="1"/>
  <c r="M341" i="2"/>
  <c r="I342" i="2" s="1"/>
  <c r="J342" i="2" l="1"/>
  <c r="K342" i="2" l="1"/>
  <c r="L342" i="2"/>
  <c r="N342" i="2" l="1"/>
  <c r="M342" i="2"/>
  <c r="I343" i="2" s="1"/>
  <c r="J343" i="2" l="1"/>
  <c r="K343" i="2" l="1"/>
  <c r="L343" i="2" l="1"/>
  <c r="N343" i="2" s="1"/>
  <c r="M343" i="2"/>
  <c r="I344" i="2" s="1"/>
  <c r="J344" i="2" l="1"/>
  <c r="K344" i="2" l="1"/>
  <c r="L344" i="2" l="1"/>
  <c r="N344" i="2" s="1"/>
  <c r="M344" i="2" l="1"/>
  <c r="I345" i="2" s="1"/>
  <c r="J345" i="2"/>
  <c r="K345" i="2" l="1"/>
  <c r="L345" i="2" l="1"/>
  <c r="N345" i="2" s="1"/>
  <c r="M345" i="2" l="1"/>
  <c r="I346" i="2" s="1"/>
  <c r="J346" i="2"/>
  <c r="K346" i="2" s="1"/>
  <c r="L346" i="2" l="1"/>
  <c r="M346" i="2" s="1"/>
  <c r="I347" i="2" s="1"/>
  <c r="J347" i="2" s="1"/>
  <c r="N346" i="2"/>
  <c r="K347" i="2" l="1"/>
  <c r="L347" i="2" l="1"/>
  <c r="N347" i="2" s="1"/>
  <c r="M347" i="2" l="1"/>
  <c r="I348" i="2" s="1"/>
  <c r="J348" i="2"/>
  <c r="K348" i="2"/>
  <c r="L348" i="2"/>
  <c r="M348" i="2" l="1"/>
  <c r="I349" i="2" s="1"/>
  <c r="N348" i="2"/>
  <c r="J349" i="2"/>
  <c r="K349" i="2" l="1"/>
  <c r="L349" i="2" l="1"/>
  <c r="N349" i="2" s="1"/>
  <c r="M349" i="2" l="1"/>
  <c r="I350" i="2" s="1"/>
  <c r="J350" i="2"/>
  <c r="K350" i="2" s="1"/>
  <c r="L350" i="2" s="1"/>
  <c r="M350" i="2" s="1"/>
  <c r="I351" i="2" s="1"/>
  <c r="N350" i="2" l="1"/>
  <c r="J351" i="2"/>
  <c r="K351" i="2" l="1"/>
  <c r="L351" i="2" l="1"/>
  <c r="N351" i="2" s="1"/>
  <c r="M351" i="2" l="1"/>
  <c r="I352" i="2" s="1"/>
  <c r="J352" i="2" l="1"/>
  <c r="K352" i="2" l="1"/>
  <c r="L352" i="2" l="1"/>
  <c r="N352" i="2" s="1"/>
  <c r="M352" i="2" l="1"/>
  <c r="I353" i="2" s="1"/>
  <c r="J353" i="2" l="1"/>
  <c r="K353" i="2" l="1"/>
  <c r="L353" i="2" s="1"/>
  <c r="N353" i="2" l="1"/>
  <c r="M353" i="2"/>
  <c r="I354" i="2" s="1"/>
  <c r="J354" i="2" l="1"/>
  <c r="K354" i="2" l="1"/>
  <c r="L354" i="2" l="1"/>
  <c r="N354" i="2" s="1"/>
  <c r="M354" i="2"/>
  <c r="I355" i="2" s="1"/>
  <c r="J355" i="2" l="1"/>
  <c r="K355" i="2" s="1"/>
  <c r="L355" i="2" s="1"/>
  <c r="M355" i="2" l="1"/>
  <c r="I356" i="2" s="1"/>
  <c r="J356" i="2" s="1"/>
  <c r="N355" i="2"/>
  <c r="K356" i="2" l="1"/>
  <c r="L356" i="2" l="1"/>
  <c r="N356" i="2" s="1"/>
  <c r="M356" i="2"/>
  <c r="I357" i="2" s="1"/>
  <c r="J357" i="2" l="1"/>
  <c r="K357" i="2" s="1"/>
  <c r="L357" i="2" l="1"/>
  <c r="M357" i="2" s="1"/>
  <c r="I358" i="2" s="1"/>
  <c r="J358" i="2" s="1"/>
  <c r="N357" i="2"/>
  <c r="K358" i="2" l="1"/>
  <c r="L358" i="2" l="1"/>
  <c r="M358" i="2" s="1"/>
  <c r="I359" i="2" s="1"/>
  <c r="J359" i="2" s="1"/>
  <c r="K359" i="2" l="1"/>
  <c r="L359" i="2"/>
  <c r="N359" i="2" s="1"/>
  <c r="M359" i="2"/>
  <c r="I360" i="2" s="1"/>
  <c r="J360" i="2" s="1"/>
  <c r="N358" i="2"/>
  <c r="K360" i="2" l="1"/>
  <c r="L360" i="2" l="1"/>
  <c r="N360" i="2" s="1"/>
  <c r="M360" i="2" l="1"/>
  <c r="I361" i="2" s="1"/>
  <c r="J361" i="2" s="1"/>
  <c r="K361" i="2" l="1"/>
  <c r="L361" i="2" s="1"/>
  <c r="N361" i="2" l="1"/>
  <c r="M361" i="2"/>
  <c r="I362" i="2" s="1"/>
  <c r="J362" i="2" s="1"/>
  <c r="K362" i="2" l="1"/>
  <c r="L362" i="2"/>
  <c r="N362" i="2" s="1"/>
  <c r="M362" i="2" l="1"/>
  <c r="I363" i="2" s="1"/>
  <c r="J363" i="2" s="1"/>
  <c r="K363" i="2" l="1"/>
  <c r="L363" i="2" l="1"/>
  <c r="N363" i="2" s="1"/>
  <c r="M363" i="2"/>
  <c r="I364" i="2" s="1"/>
  <c r="J364" i="2" l="1"/>
  <c r="K364" i="2" l="1"/>
  <c r="L364" i="2" l="1"/>
  <c r="N364" i="2" s="1"/>
  <c r="M364" i="2"/>
  <c r="I365" i="2" s="1"/>
  <c r="J365" i="2" l="1"/>
  <c r="K365" i="2"/>
  <c r="L365" i="2"/>
  <c r="M365" i="2"/>
  <c r="I366" i="2" s="1"/>
  <c r="N365" i="2" l="1"/>
  <c r="J366" i="2"/>
  <c r="K366" i="2" l="1"/>
  <c r="L366" i="2" l="1"/>
  <c r="N366" i="2" s="1"/>
  <c r="M366" i="2" l="1"/>
  <c r="I367" i="2" s="1"/>
  <c r="J367" i="2"/>
  <c r="K367" i="2" l="1"/>
  <c r="L367" i="2" l="1"/>
  <c r="N367" i="2" s="1"/>
  <c r="M367" i="2"/>
  <c r="I368" i="2" s="1"/>
  <c r="J368" i="2" l="1"/>
  <c r="K368" i="2" l="1"/>
  <c r="L368" i="2" l="1"/>
  <c r="N368" i="2" s="1"/>
  <c r="M368" i="2"/>
  <c r="I369" i="2" s="1"/>
  <c r="J369" i="2" l="1"/>
  <c r="K369" i="2" l="1"/>
  <c r="L369" i="2" l="1"/>
  <c r="N369" i="2" s="1"/>
  <c r="M369" i="2"/>
  <c r="I370" i="2" s="1"/>
  <c r="J370" i="2" l="1"/>
  <c r="K370" i="2" s="1"/>
  <c r="L370" i="2" l="1"/>
  <c r="M370" i="2"/>
  <c r="I371" i="2" s="1"/>
  <c r="N370" i="2"/>
  <c r="J371" i="2" l="1"/>
  <c r="K371" i="2" s="1"/>
  <c r="L371" i="2" s="1"/>
  <c r="N371" i="2" s="1"/>
  <c r="M371" i="2" l="1"/>
  <c r="I372" i="2" s="1"/>
  <c r="J372" i="2" l="1"/>
  <c r="K372" i="2" l="1"/>
  <c r="L372" i="2" l="1"/>
  <c r="M372" i="2" s="1"/>
  <c r="I373" i="2" s="1"/>
  <c r="J373" i="2" l="1"/>
  <c r="K373" i="2" s="1"/>
  <c r="N372" i="2"/>
  <c r="L373" i="2" l="1"/>
  <c r="M373" i="2" s="1"/>
  <c r="I374" i="2" s="1"/>
  <c r="J374" i="2"/>
  <c r="K374" i="2" s="1"/>
  <c r="N373" i="2"/>
  <c r="L374" i="2" l="1"/>
  <c r="M374" i="2"/>
  <c r="I375" i="2" s="1"/>
  <c r="J375" i="2" s="1"/>
  <c r="K375" i="2"/>
  <c r="N374" i="2"/>
  <c r="L375" i="2" l="1"/>
  <c r="N375" i="2"/>
  <c r="M375" i="2"/>
  <c r="I376" i="2" s="1"/>
  <c r="J376" i="2"/>
  <c r="K376" i="2" l="1"/>
  <c r="L376" i="2" s="1"/>
  <c r="M376" i="2" l="1"/>
  <c r="I377" i="2" s="1"/>
  <c r="J377" i="2" s="1"/>
  <c r="N376" i="2"/>
  <c r="K377" i="2" l="1"/>
  <c r="L377" i="2" s="1"/>
  <c r="M377" i="2" l="1"/>
  <c r="I378" i="2" s="1"/>
  <c r="N377" i="2"/>
  <c r="J378" i="2" l="1"/>
  <c r="K378" i="2" s="1"/>
  <c r="K380" i="2" l="1"/>
  <c r="L378" i="2"/>
  <c r="L380" i="2" s="1"/>
  <c r="D16" i="1" s="1"/>
  <c r="D19" i="1" s="1"/>
  <c r="M378" i="2"/>
  <c r="D14" i="1" s="1"/>
  <c r="D18" i="1" s="1"/>
  <c r="N378" i="2"/>
  <c r="J380" i="2"/>
  <c r="D15" i="1" s="1"/>
</calcChain>
</file>

<file path=xl/sharedStrings.xml><?xml version="1.0" encoding="utf-8"?>
<sst xmlns="http://schemas.openxmlformats.org/spreadsheetml/2006/main" count="33" uniqueCount="23">
  <si>
    <t>Loan Amount</t>
  </si>
  <si>
    <t>Term</t>
  </si>
  <si>
    <t>Interest Rate</t>
  </si>
  <si>
    <t>Repayment</t>
  </si>
  <si>
    <t>Interest this Period</t>
  </si>
  <si>
    <t>End Loan Balance</t>
  </si>
  <si>
    <t>Start Loan Balance</t>
  </si>
  <si>
    <t>Additional Payment</t>
  </si>
  <si>
    <t>Total Interest</t>
  </si>
  <si>
    <t>Total Repayments</t>
  </si>
  <si>
    <t>Time Saved</t>
  </si>
  <si>
    <t>Money Saved</t>
  </si>
  <si>
    <t>The Money Question</t>
  </si>
  <si>
    <t>Home Loan Simulator</t>
  </si>
  <si>
    <t>Monthly Repayment</t>
  </si>
  <si>
    <t>Extra Monthly Payment</t>
  </si>
  <si>
    <t>Payoff Period</t>
  </si>
  <si>
    <t>Original Loan</t>
  </si>
  <si>
    <t>Loan with Extra Repayments</t>
  </si>
  <si>
    <t>The Money Question - Home Loan Simulator</t>
  </si>
  <si>
    <t>Principal Paydown</t>
  </si>
  <si>
    <t>Month</t>
  </si>
  <si>
    <t>Years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</si>
</sst>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164" formatCode="&quot;$&quot;#,##0.00"/>
    <numFmt numFmtId="165" formatCode="&quot;$&quot;#,##0"/>
    <numFmt numFmtId="166" formatCode="0\ &quot;Years&quot;"/>
    <numFmt numFmtId="167" formatCode="0.0\ &quot;Years&quot;"/>
    <numFmt numFmtId="168" formatCode="0.0%"/>
  </numFmts>
  <fonts count="11" x14ac:knownFonts="1">
    <font>
      <sz val="12"/>
      <color theme="1"/>
      <name val="Calibri"/>
      <family val="2"/>
      <scheme val="minor"/>
    </font>
    <font>
      <sz val="12"/>
      <color theme="1"/>
      <name val="Calibri"/>
      <family val="2"/>
      <scheme val="minor"/>
    </font>
    <font>
      <b/>
      <sz val="12"/>
      <color theme="0"/>
      <name val="Calibri"/>
      <family val="2"/>
      <scheme val="minor"/>
    </font>
    <font>
      <b/>
      <sz val="12"/>
      <color theme="1"/>
      <name val="Calibri"/>
      <family val="2"/>
      <scheme val="minor"/>
    </font>
    <font>
      <b/>
      <sz val="16"/>
      <color theme="1"/>
      <name val="Calibri"/>
      <family val="2"/>
      <scheme val="minor"/>
    </font>
    <font>
      <sz val="16"/>
      <color theme="4"/>
      <name val="Calibri"/>
      <family val="2"/>
      <scheme val="minor"/>
    </font>
    <font>
      <sz val="16"/>
      <color theme="1"/>
      <name val="Calibri"/>
      <family val="2"/>
      <scheme val="minor"/>
    </font>
    <font>
      <sz val="13"/>
      <color rgb="FF3A434E"/>
      <name val="Arial"/>
      <family val="2"/>
    </font>
    <font>
      <b/>
      <sz val="16"/>
      <color theme="4"/>
      <name val="Calibri"/>
      <family val="2"/>
      <scheme val="minor"/>
    </font>
    <font>
      <sz val="12"/>
      <color theme="4"/>
      <name val="Calibri"/>
      <family val="2"/>
      <scheme val="minor"/>
    </font>
    <font>
      <b/>
      <sz val="16"/>
      <color rgb="FFC00000"/>
      <name val="Calibri"/>
      <family val="2"/>
      <scheme val="minor"/>
    </font>
  </fonts>
  <fills count="4">
    <fill>
      <patternFill patternType="none"/>
    </fill>
    <fill>
      <patternFill patternType="gray125"/>
    </fill>
    <fill>
      <patternFill patternType="solid">
        <fgColor theme="1"/>
        <bgColor indexed="64"/>
      </patternFill>
    </fill>
    <fill>
      <patternFill patternType="solid">
        <fgColor theme="4"/>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3">
    <xf numFmtId="0" fontId="0" fillId="0" borderId="0"/>
    <xf numFmtId="44" fontId="1" fillId="0" borderId="0" applyFont="0" applyFill="0" applyBorder="0" applyAlignment="0" applyProtection="0"/>
    <xf numFmtId="9" fontId="1" fillId="0" borderId="0" applyFont="0" applyFill="0" applyBorder="0" applyAlignment="0" applyProtection="0"/>
  </cellStyleXfs>
  <cellXfs count="41">
    <xf numFmtId="0" fontId="0" fillId="0" borderId="0" xfId="0"/>
    <xf numFmtId="0" fontId="0" fillId="0" borderId="0" xfId="0"/>
    <xf numFmtId="164" fontId="0" fillId="0" borderId="0" xfId="0" applyNumberFormat="1"/>
    <xf numFmtId="0" fontId="0" fillId="0" borderId="0" xfId="0" applyAlignment="1">
      <alignment horizontal="center"/>
    </xf>
    <xf numFmtId="0" fontId="3" fillId="0" borderId="0" xfId="0" applyFont="1" applyAlignment="1">
      <alignment horizontal="center"/>
    </xf>
    <xf numFmtId="164" fontId="3" fillId="0" borderId="0" xfId="0" applyNumberFormat="1" applyFont="1" applyAlignment="1">
      <alignment horizontal="center"/>
    </xf>
    <xf numFmtId="0" fontId="3" fillId="0" borderId="0" xfId="0" applyFont="1" applyAlignment="1">
      <alignment horizontal="left"/>
    </xf>
    <xf numFmtId="1" fontId="0" fillId="0" borderId="0" xfId="0" applyNumberFormat="1" applyAlignment="1">
      <alignment horizontal="center"/>
    </xf>
    <xf numFmtId="168" fontId="0" fillId="0" borderId="0" xfId="2" applyNumberFormat="1" applyFont="1" applyAlignment="1">
      <alignment horizontal="center"/>
    </xf>
    <xf numFmtId="0" fontId="4" fillId="0" borderId="0" xfId="0" applyFont="1"/>
    <xf numFmtId="165" fontId="5" fillId="0" borderId="0" xfId="1" applyNumberFormat="1" applyFont="1" applyProtection="1">
      <protection locked="0"/>
    </xf>
    <xf numFmtId="166" fontId="5" fillId="0" borderId="0" xfId="0" applyNumberFormat="1" applyFont="1" applyProtection="1">
      <protection locked="0"/>
    </xf>
    <xf numFmtId="10" fontId="5" fillId="0" borderId="0" xfId="2" applyNumberFormat="1" applyFont="1" applyProtection="1">
      <protection locked="0"/>
    </xf>
    <xf numFmtId="165" fontId="6" fillId="0" borderId="0" xfId="1" applyNumberFormat="1" applyFont="1"/>
    <xf numFmtId="165" fontId="4" fillId="0" borderId="0" xfId="1" applyNumberFormat="1" applyFont="1"/>
    <xf numFmtId="0" fontId="6" fillId="0" borderId="0" xfId="0" applyFont="1"/>
    <xf numFmtId="0" fontId="0" fillId="0" borderId="1" xfId="0" applyBorder="1"/>
    <xf numFmtId="0" fontId="0" fillId="0" borderId="3" xfId="0" applyBorder="1"/>
    <xf numFmtId="0" fontId="0" fillId="0" borderId="4" xfId="0" applyBorder="1"/>
    <xf numFmtId="0" fontId="0" fillId="0" borderId="0" xfId="0" applyBorder="1"/>
    <xf numFmtId="0" fontId="0" fillId="0" borderId="5" xfId="0" applyBorder="1"/>
    <xf numFmtId="0" fontId="4" fillId="0" borderId="0" xfId="0" applyFont="1" applyBorder="1"/>
    <xf numFmtId="167" fontId="6" fillId="0" borderId="0" xfId="0" applyNumberFormat="1" applyFont="1" applyBorder="1"/>
    <xf numFmtId="165" fontId="6" fillId="0" borderId="0" xfId="1" applyNumberFormat="1" applyFont="1" applyBorder="1"/>
    <xf numFmtId="165" fontId="4" fillId="0" borderId="0" xfId="1" applyNumberFormat="1" applyFont="1" applyBorder="1"/>
    <xf numFmtId="165" fontId="0" fillId="0" borderId="5" xfId="0" applyNumberFormat="1" applyBorder="1"/>
    <xf numFmtId="0" fontId="6" fillId="0" borderId="0" xfId="0" applyFont="1" applyBorder="1"/>
    <xf numFmtId="165" fontId="6" fillId="0" borderId="0" xfId="0" applyNumberFormat="1" applyFont="1" applyBorder="1"/>
    <xf numFmtId="0" fontId="0" fillId="0" borderId="6" xfId="0" applyBorder="1"/>
    <xf numFmtId="0" fontId="0" fillId="0" borderId="7" xfId="0" applyBorder="1"/>
    <xf numFmtId="0" fontId="0" fillId="0" borderId="8" xfId="0" applyBorder="1"/>
    <xf numFmtId="0" fontId="6" fillId="0" borderId="2" xfId="0" applyFont="1" applyBorder="1"/>
    <xf numFmtId="165" fontId="5" fillId="0" borderId="0" xfId="1" applyNumberFormat="1" applyFont="1" applyBorder="1" applyProtection="1">
      <protection locked="0"/>
    </xf>
    <xf numFmtId="0" fontId="7" fillId="0" borderId="0" xfId="0" applyFont="1"/>
    <xf numFmtId="0" fontId="9" fillId="0" borderId="0" xfId="0" applyFont="1"/>
    <xf numFmtId="0" fontId="10" fillId="0" borderId="0" xfId="0" applyFont="1"/>
    <xf numFmtId="0" fontId="8" fillId="0" borderId="0" xfId="0" applyFont="1" applyAlignment="1">
      <alignment horizontal="center"/>
    </xf>
    <xf numFmtId="0" fontId="2" fillId="2" borderId="0" xfId="0" applyFont="1" applyFill="1" applyAlignment="1">
      <alignment horizontal="center" vertical="center"/>
    </xf>
    <xf numFmtId="0" fontId="0" fillId="0" borderId="0" xfId="0" applyAlignment="1">
      <alignment horizontal="center" vertical="center"/>
    </xf>
    <xf numFmtId="0" fontId="2" fillId="3" borderId="0" xfId="0" applyFont="1" applyFill="1" applyAlignment="1">
      <alignment horizontal="center" vertical="center"/>
    </xf>
    <xf numFmtId="0" fontId="0" fillId="3" borderId="0" xfId="0" applyFill="1" applyAlignment="1">
      <alignment horizontal="center" vertical="center"/>
    </xf>
  </cellXfs>
  <cellStyles count="3">
    <cellStyle name="Currency" xfId="1" builtinId="4"/>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rgbClr val="C00000"/>
                </a:solidFill>
                <a:latin typeface="+mn-lt"/>
                <a:ea typeface="+mn-ea"/>
                <a:cs typeface="+mn-cs"/>
              </a:defRPr>
            </a:pPr>
            <a:r>
              <a:rPr lang="en-US" b="1">
                <a:solidFill>
                  <a:srgbClr val="C00000"/>
                </a:solidFill>
              </a:rPr>
              <a:t>How Much</a:t>
            </a:r>
            <a:r>
              <a:rPr lang="en-US" b="1" baseline="0">
                <a:solidFill>
                  <a:srgbClr val="C00000"/>
                </a:solidFill>
              </a:rPr>
              <a:t> of Each Monthly Payment is Reducing the Loan Principal?</a:t>
            </a:r>
            <a:endParaRPr lang="en-US" b="1">
              <a:solidFill>
                <a:srgbClr val="C00000"/>
              </a:solidFill>
            </a:endParaRPr>
          </a:p>
        </c:rich>
      </c:tx>
      <c:overlay val="0"/>
      <c:spPr>
        <a:noFill/>
        <a:ln>
          <a:noFill/>
        </a:ln>
        <a:effectLst/>
      </c:spPr>
      <c:txPr>
        <a:bodyPr rot="0" spcFirstLastPara="1" vertOverflow="ellipsis" vert="horz" wrap="square" anchor="ctr" anchorCtr="1"/>
        <a:lstStyle/>
        <a:p>
          <a:pPr>
            <a:defRPr sz="1400" b="1" i="0" u="none" strike="noStrike" kern="1200" spc="0" baseline="0">
              <a:solidFill>
                <a:srgbClr val="C00000"/>
              </a:solidFill>
              <a:latin typeface="+mn-lt"/>
              <a:ea typeface="+mn-ea"/>
              <a:cs typeface="+mn-cs"/>
            </a:defRPr>
          </a:pPr>
          <a:endParaRPr lang="en-US"/>
        </a:p>
      </c:txPr>
    </c:title>
    <c:autoTitleDeleted val="0"/>
    <c:plotArea>
      <c:layout/>
      <c:lineChart>
        <c:grouping val="standard"/>
        <c:varyColors val="0"/>
        <c:ser>
          <c:idx val="0"/>
          <c:order val="0"/>
          <c:tx>
            <c:v>Loan with Extra Payments</c:v>
          </c:tx>
          <c:spPr>
            <a:ln w="28575" cap="rnd">
              <a:noFill/>
              <a:round/>
            </a:ln>
            <a:effectLst/>
          </c:spPr>
          <c:marker>
            <c:symbol val="diamond"/>
            <c:size val="3"/>
            <c:spPr>
              <a:solidFill>
                <a:schemeClr val="accent1"/>
              </a:solidFill>
              <a:ln w="9525">
                <a:solidFill>
                  <a:schemeClr val="accent1"/>
                </a:solidFill>
              </a:ln>
              <a:effectLst/>
            </c:spPr>
          </c:marker>
          <c:cat>
            <c:numRef>
              <c:f>Amortisation!$G$4:$G$378</c:f>
              <c:numCache>
                <c:formatCode>0</c:formatCode>
                <c:ptCount val="375"/>
                <c:pt idx="0">
                  <c:v>0</c:v>
                </c:pt>
                <c:pt idx="1">
                  <c:v>0</c:v>
                </c:pt>
                <c:pt idx="2">
                  <c:v>0</c:v>
                </c:pt>
                <c:pt idx="3">
                  <c:v>0</c:v>
                </c:pt>
                <c:pt idx="4">
                  <c:v>0</c:v>
                </c:pt>
                <c:pt idx="5">
                  <c:v>0</c:v>
                </c:pt>
                <c:pt idx="6">
                  <c:v>0</c:v>
                </c:pt>
                <c:pt idx="7">
                  <c:v>0</c:v>
                </c:pt>
                <c:pt idx="8">
                  <c:v>0</c:v>
                </c:pt>
                <c:pt idx="9">
                  <c:v>0</c:v>
                </c:pt>
                <c:pt idx="10">
                  <c:v>0</c:v>
                </c:pt>
                <c:pt idx="11">
                  <c:v>0</c:v>
                </c:pt>
                <c:pt idx="12">
                  <c:v>1</c:v>
                </c:pt>
                <c:pt idx="13">
                  <c:v>1</c:v>
                </c:pt>
                <c:pt idx="14">
                  <c:v>1</c:v>
                </c:pt>
                <c:pt idx="15">
                  <c:v>1</c:v>
                </c:pt>
                <c:pt idx="16">
                  <c:v>1</c:v>
                </c:pt>
                <c:pt idx="17">
                  <c:v>1</c:v>
                </c:pt>
                <c:pt idx="18">
                  <c:v>1</c:v>
                </c:pt>
                <c:pt idx="19">
                  <c:v>1</c:v>
                </c:pt>
                <c:pt idx="20">
                  <c:v>1</c:v>
                </c:pt>
                <c:pt idx="21">
                  <c:v>1</c:v>
                </c:pt>
                <c:pt idx="22">
                  <c:v>1</c:v>
                </c:pt>
                <c:pt idx="23">
                  <c:v>1</c:v>
                </c:pt>
                <c:pt idx="24">
                  <c:v>2</c:v>
                </c:pt>
                <c:pt idx="25">
                  <c:v>2</c:v>
                </c:pt>
                <c:pt idx="26">
                  <c:v>2</c:v>
                </c:pt>
                <c:pt idx="27">
                  <c:v>2</c:v>
                </c:pt>
                <c:pt idx="28">
                  <c:v>2</c:v>
                </c:pt>
                <c:pt idx="29">
                  <c:v>2</c:v>
                </c:pt>
                <c:pt idx="30">
                  <c:v>2</c:v>
                </c:pt>
                <c:pt idx="31">
                  <c:v>2</c:v>
                </c:pt>
                <c:pt idx="32">
                  <c:v>2</c:v>
                </c:pt>
                <c:pt idx="33">
                  <c:v>2</c:v>
                </c:pt>
                <c:pt idx="34">
                  <c:v>2</c:v>
                </c:pt>
                <c:pt idx="35">
                  <c:v>2</c:v>
                </c:pt>
                <c:pt idx="36">
                  <c:v>3</c:v>
                </c:pt>
                <c:pt idx="37">
                  <c:v>3</c:v>
                </c:pt>
                <c:pt idx="38">
                  <c:v>3</c:v>
                </c:pt>
                <c:pt idx="39">
                  <c:v>3</c:v>
                </c:pt>
                <c:pt idx="40">
                  <c:v>3</c:v>
                </c:pt>
                <c:pt idx="41">
                  <c:v>3</c:v>
                </c:pt>
                <c:pt idx="42">
                  <c:v>3</c:v>
                </c:pt>
                <c:pt idx="43">
                  <c:v>3</c:v>
                </c:pt>
                <c:pt idx="44">
                  <c:v>3</c:v>
                </c:pt>
                <c:pt idx="45">
                  <c:v>3</c:v>
                </c:pt>
                <c:pt idx="46">
                  <c:v>3</c:v>
                </c:pt>
                <c:pt idx="47">
                  <c:v>3</c:v>
                </c:pt>
                <c:pt idx="48">
                  <c:v>4</c:v>
                </c:pt>
                <c:pt idx="49">
                  <c:v>4</c:v>
                </c:pt>
                <c:pt idx="50">
                  <c:v>4</c:v>
                </c:pt>
                <c:pt idx="51">
                  <c:v>4</c:v>
                </c:pt>
                <c:pt idx="52">
                  <c:v>4</c:v>
                </c:pt>
                <c:pt idx="53">
                  <c:v>4</c:v>
                </c:pt>
                <c:pt idx="54">
                  <c:v>4</c:v>
                </c:pt>
                <c:pt idx="55">
                  <c:v>4</c:v>
                </c:pt>
                <c:pt idx="56">
                  <c:v>4</c:v>
                </c:pt>
                <c:pt idx="57">
                  <c:v>4</c:v>
                </c:pt>
                <c:pt idx="58">
                  <c:v>4</c:v>
                </c:pt>
                <c:pt idx="59">
                  <c:v>4</c:v>
                </c:pt>
                <c:pt idx="60">
                  <c:v>5</c:v>
                </c:pt>
                <c:pt idx="61">
                  <c:v>5</c:v>
                </c:pt>
                <c:pt idx="62">
                  <c:v>5</c:v>
                </c:pt>
                <c:pt idx="63">
                  <c:v>5</c:v>
                </c:pt>
                <c:pt idx="64">
                  <c:v>5</c:v>
                </c:pt>
                <c:pt idx="65">
                  <c:v>5</c:v>
                </c:pt>
                <c:pt idx="66">
                  <c:v>5</c:v>
                </c:pt>
                <c:pt idx="67">
                  <c:v>5</c:v>
                </c:pt>
                <c:pt idx="68">
                  <c:v>5</c:v>
                </c:pt>
                <c:pt idx="69">
                  <c:v>5</c:v>
                </c:pt>
                <c:pt idx="70">
                  <c:v>5</c:v>
                </c:pt>
                <c:pt idx="71">
                  <c:v>5</c:v>
                </c:pt>
                <c:pt idx="72">
                  <c:v>6</c:v>
                </c:pt>
                <c:pt idx="73">
                  <c:v>6</c:v>
                </c:pt>
                <c:pt idx="74">
                  <c:v>6</c:v>
                </c:pt>
                <c:pt idx="75">
                  <c:v>6</c:v>
                </c:pt>
                <c:pt idx="76">
                  <c:v>6</c:v>
                </c:pt>
                <c:pt idx="77">
                  <c:v>6</c:v>
                </c:pt>
                <c:pt idx="78">
                  <c:v>6</c:v>
                </c:pt>
                <c:pt idx="79">
                  <c:v>6</c:v>
                </c:pt>
                <c:pt idx="80">
                  <c:v>6</c:v>
                </c:pt>
                <c:pt idx="81">
                  <c:v>6</c:v>
                </c:pt>
                <c:pt idx="82">
                  <c:v>6</c:v>
                </c:pt>
                <c:pt idx="83">
                  <c:v>6</c:v>
                </c:pt>
                <c:pt idx="84">
                  <c:v>7</c:v>
                </c:pt>
                <c:pt idx="85">
                  <c:v>7</c:v>
                </c:pt>
                <c:pt idx="86">
                  <c:v>7</c:v>
                </c:pt>
                <c:pt idx="87">
                  <c:v>7</c:v>
                </c:pt>
                <c:pt idx="88">
                  <c:v>7</c:v>
                </c:pt>
                <c:pt idx="89">
                  <c:v>7</c:v>
                </c:pt>
                <c:pt idx="90">
                  <c:v>7</c:v>
                </c:pt>
                <c:pt idx="91">
                  <c:v>7</c:v>
                </c:pt>
                <c:pt idx="92">
                  <c:v>7</c:v>
                </c:pt>
                <c:pt idx="93">
                  <c:v>7</c:v>
                </c:pt>
                <c:pt idx="94">
                  <c:v>7</c:v>
                </c:pt>
                <c:pt idx="95">
                  <c:v>7</c:v>
                </c:pt>
                <c:pt idx="96">
                  <c:v>8</c:v>
                </c:pt>
                <c:pt idx="97">
                  <c:v>8</c:v>
                </c:pt>
                <c:pt idx="98">
                  <c:v>8</c:v>
                </c:pt>
                <c:pt idx="99">
                  <c:v>8</c:v>
                </c:pt>
                <c:pt idx="100">
                  <c:v>8</c:v>
                </c:pt>
                <c:pt idx="101">
                  <c:v>8</c:v>
                </c:pt>
                <c:pt idx="102">
                  <c:v>8</c:v>
                </c:pt>
                <c:pt idx="103">
                  <c:v>8</c:v>
                </c:pt>
                <c:pt idx="104">
                  <c:v>8</c:v>
                </c:pt>
                <c:pt idx="105">
                  <c:v>8</c:v>
                </c:pt>
                <c:pt idx="106">
                  <c:v>8</c:v>
                </c:pt>
                <c:pt idx="107">
                  <c:v>8</c:v>
                </c:pt>
                <c:pt idx="108">
                  <c:v>9</c:v>
                </c:pt>
                <c:pt idx="109">
                  <c:v>9</c:v>
                </c:pt>
                <c:pt idx="110">
                  <c:v>9</c:v>
                </c:pt>
                <c:pt idx="111">
                  <c:v>9</c:v>
                </c:pt>
                <c:pt idx="112">
                  <c:v>9</c:v>
                </c:pt>
                <c:pt idx="113">
                  <c:v>9</c:v>
                </c:pt>
                <c:pt idx="114">
                  <c:v>9</c:v>
                </c:pt>
                <c:pt idx="115">
                  <c:v>9</c:v>
                </c:pt>
                <c:pt idx="116">
                  <c:v>9</c:v>
                </c:pt>
                <c:pt idx="117">
                  <c:v>9</c:v>
                </c:pt>
                <c:pt idx="118">
                  <c:v>9</c:v>
                </c:pt>
                <c:pt idx="119">
                  <c:v>9</c:v>
                </c:pt>
                <c:pt idx="120">
                  <c:v>10</c:v>
                </c:pt>
                <c:pt idx="121">
                  <c:v>10</c:v>
                </c:pt>
                <c:pt idx="122">
                  <c:v>10</c:v>
                </c:pt>
                <c:pt idx="123">
                  <c:v>10</c:v>
                </c:pt>
                <c:pt idx="124">
                  <c:v>10</c:v>
                </c:pt>
                <c:pt idx="125">
                  <c:v>10</c:v>
                </c:pt>
                <c:pt idx="126">
                  <c:v>10</c:v>
                </c:pt>
                <c:pt idx="127">
                  <c:v>10</c:v>
                </c:pt>
                <c:pt idx="128">
                  <c:v>10</c:v>
                </c:pt>
                <c:pt idx="129">
                  <c:v>10</c:v>
                </c:pt>
                <c:pt idx="130">
                  <c:v>10</c:v>
                </c:pt>
                <c:pt idx="131">
                  <c:v>10</c:v>
                </c:pt>
                <c:pt idx="132">
                  <c:v>11</c:v>
                </c:pt>
                <c:pt idx="133">
                  <c:v>11</c:v>
                </c:pt>
                <c:pt idx="134">
                  <c:v>11</c:v>
                </c:pt>
                <c:pt idx="135">
                  <c:v>11</c:v>
                </c:pt>
                <c:pt idx="136">
                  <c:v>11</c:v>
                </c:pt>
                <c:pt idx="137">
                  <c:v>11</c:v>
                </c:pt>
                <c:pt idx="138">
                  <c:v>11</c:v>
                </c:pt>
                <c:pt idx="139">
                  <c:v>11</c:v>
                </c:pt>
                <c:pt idx="140">
                  <c:v>11</c:v>
                </c:pt>
                <c:pt idx="141">
                  <c:v>11</c:v>
                </c:pt>
                <c:pt idx="142">
                  <c:v>11</c:v>
                </c:pt>
                <c:pt idx="143">
                  <c:v>11</c:v>
                </c:pt>
                <c:pt idx="144">
                  <c:v>12</c:v>
                </c:pt>
                <c:pt idx="145">
                  <c:v>12</c:v>
                </c:pt>
                <c:pt idx="146">
                  <c:v>12</c:v>
                </c:pt>
                <c:pt idx="147">
                  <c:v>12</c:v>
                </c:pt>
                <c:pt idx="148">
                  <c:v>12</c:v>
                </c:pt>
                <c:pt idx="149">
                  <c:v>12</c:v>
                </c:pt>
                <c:pt idx="150">
                  <c:v>12</c:v>
                </c:pt>
                <c:pt idx="151">
                  <c:v>12</c:v>
                </c:pt>
                <c:pt idx="152">
                  <c:v>12</c:v>
                </c:pt>
                <c:pt idx="153">
                  <c:v>12</c:v>
                </c:pt>
                <c:pt idx="154">
                  <c:v>12</c:v>
                </c:pt>
                <c:pt idx="155">
                  <c:v>12</c:v>
                </c:pt>
                <c:pt idx="156">
                  <c:v>13</c:v>
                </c:pt>
                <c:pt idx="157">
                  <c:v>13</c:v>
                </c:pt>
                <c:pt idx="158">
                  <c:v>13</c:v>
                </c:pt>
                <c:pt idx="159">
                  <c:v>13</c:v>
                </c:pt>
                <c:pt idx="160">
                  <c:v>13</c:v>
                </c:pt>
                <c:pt idx="161">
                  <c:v>13</c:v>
                </c:pt>
                <c:pt idx="162">
                  <c:v>13</c:v>
                </c:pt>
                <c:pt idx="163">
                  <c:v>13</c:v>
                </c:pt>
                <c:pt idx="164">
                  <c:v>13</c:v>
                </c:pt>
                <c:pt idx="165">
                  <c:v>13</c:v>
                </c:pt>
                <c:pt idx="166">
                  <c:v>13</c:v>
                </c:pt>
                <c:pt idx="167">
                  <c:v>13</c:v>
                </c:pt>
                <c:pt idx="168">
                  <c:v>14</c:v>
                </c:pt>
                <c:pt idx="169">
                  <c:v>14</c:v>
                </c:pt>
                <c:pt idx="170">
                  <c:v>14</c:v>
                </c:pt>
                <c:pt idx="171">
                  <c:v>14</c:v>
                </c:pt>
                <c:pt idx="172">
                  <c:v>14</c:v>
                </c:pt>
                <c:pt idx="173">
                  <c:v>14</c:v>
                </c:pt>
                <c:pt idx="174">
                  <c:v>14</c:v>
                </c:pt>
                <c:pt idx="175">
                  <c:v>14</c:v>
                </c:pt>
                <c:pt idx="176">
                  <c:v>14</c:v>
                </c:pt>
                <c:pt idx="177">
                  <c:v>14</c:v>
                </c:pt>
                <c:pt idx="178">
                  <c:v>14</c:v>
                </c:pt>
                <c:pt idx="179">
                  <c:v>14</c:v>
                </c:pt>
                <c:pt idx="180">
                  <c:v>15</c:v>
                </c:pt>
                <c:pt idx="181">
                  <c:v>15</c:v>
                </c:pt>
                <c:pt idx="182">
                  <c:v>15</c:v>
                </c:pt>
                <c:pt idx="183">
                  <c:v>15</c:v>
                </c:pt>
                <c:pt idx="184">
                  <c:v>15</c:v>
                </c:pt>
                <c:pt idx="185">
                  <c:v>15</c:v>
                </c:pt>
                <c:pt idx="186">
                  <c:v>15</c:v>
                </c:pt>
                <c:pt idx="187">
                  <c:v>15</c:v>
                </c:pt>
                <c:pt idx="188">
                  <c:v>15</c:v>
                </c:pt>
                <c:pt idx="189">
                  <c:v>15</c:v>
                </c:pt>
                <c:pt idx="190">
                  <c:v>15</c:v>
                </c:pt>
                <c:pt idx="191">
                  <c:v>15</c:v>
                </c:pt>
                <c:pt idx="192">
                  <c:v>16</c:v>
                </c:pt>
                <c:pt idx="193">
                  <c:v>16</c:v>
                </c:pt>
                <c:pt idx="194">
                  <c:v>16</c:v>
                </c:pt>
                <c:pt idx="195">
                  <c:v>16</c:v>
                </c:pt>
                <c:pt idx="196">
                  <c:v>16</c:v>
                </c:pt>
                <c:pt idx="197">
                  <c:v>16</c:v>
                </c:pt>
                <c:pt idx="198">
                  <c:v>16</c:v>
                </c:pt>
                <c:pt idx="199">
                  <c:v>16</c:v>
                </c:pt>
                <c:pt idx="200">
                  <c:v>16</c:v>
                </c:pt>
                <c:pt idx="201">
                  <c:v>16</c:v>
                </c:pt>
                <c:pt idx="202">
                  <c:v>16</c:v>
                </c:pt>
                <c:pt idx="203">
                  <c:v>16</c:v>
                </c:pt>
                <c:pt idx="204">
                  <c:v>17</c:v>
                </c:pt>
                <c:pt idx="205">
                  <c:v>17</c:v>
                </c:pt>
                <c:pt idx="206">
                  <c:v>17</c:v>
                </c:pt>
                <c:pt idx="207">
                  <c:v>17</c:v>
                </c:pt>
                <c:pt idx="208">
                  <c:v>17</c:v>
                </c:pt>
                <c:pt idx="209">
                  <c:v>17</c:v>
                </c:pt>
                <c:pt idx="210">
                  <c:v>17</c:v>
                </c:pt>
                <c:pt idx="211">
                  <c:v>17</c:v>
                </c:pt>
                <c:pt idx="212">
                  <c:v>17</c:v>
                </c:pt>
                <c:pt idx="213">
                  <c:v>17</c:v>
                </c:pt>
                <c:pt idx="214">
                  <c:v>17</c:v>
                </c:pt>
                <c:pt idx="215">
                  <c:v>17</c:v>
                </c:pt>
                <c:pt idx="216">
                  <c:v>18</c:v>
                </c:pt>
                <c:pt idx="217">
                  <c:v>18</c:v>
                </c:pt>
                <c:pt idx="218">
                  <c:v>18</c:v>
                </c:pt>
                <c:pt idx="219">
                  <c:v>18</c:v>
                </c:pt>
                <c:pt idx="220">
                  <c:v>18</c:v>
                </c:pt>
                <c:pt idx="221">
                  <c:v>18</c:v>
                </c:pt>
                <c:pt idx="222">
                  <c:v>18</c:v>
                </c:pt>
                <c:pt idx="223">
                  <c:v>18</c:v>
                </c:pt>
                <c:pt idx="224">
                  <c:v>18</c:v>
                </c:pt>
                <c:pt idx="225">
                  <c:v>18</c:v>
                </c:pt>
                <c:pt idx="226">
                  <c:v>18</c:v>
                </c:pt>
                <c:pt idx="227">
                  <c:v>18</c:v>
                </c:pt>
                <c:pt idx="228">
                  <c:v>19</c:v>
                </c:pt>
                <c:pt idx="229">
                  <c:v>19</c:v>
                </c:pt>
                <c:pt idx="230">
                  <c:v>19</c:v>
                </c:pt>
                <c:pt idx="231">
                  <c:v>19</c:v>
                </c:pt>
                <c:pt idx="232">
                  <c:v>19</c:v>
                </c:pt>
                <c:pt idx="233">
                  <c:v>19</c:v>
                </c:pt>
                <c:pt idx="234">
                  <c:v>19</c:v>
                </c:pt>
                <c:pt idx="235">
                  <c:v>19</c:v>
                </c:pt>
                <c:pt idx="236">
                  <c:v>19</c:v>
                </c:pt>
                <c:pt idx="237">
                  <c:v>19</c:v>
                </c:pt>
                <c:pt idx="238">
                  <c:v>19</c:v>
                </c:pt>
                <c:pt idx="239">
                  <c:v>19</c:v>
                </c:pt>
                <c:pt idx="240">
                  <c:v>20</c:v>
                </c:pt>
                <c:pt idx="241">
                  <c:v>20</c:v>
                </c:pt>
                <c:pt idx="242">
                  <c:v>20</c:v>
                </c:pt>
                <c:pt idx="243">
                  <c:v>20</c:v>
                </c:pt>
                <c:pt idx="244">
                  <c:v>20</c:v>
                </c:pt>
                <c:pt idx="245">
                  <c:v>20</c:v>
                </c:pt>
                <c:pt idx="246">
                  <c:v>20</c:v>
                </c:pt>
                <c:pt idx="247">
                  <c:v>20</c:v>
                </c:pt>
                <c:pt idx="248">
                  <c:v>20</c:v>
                </c:pt>
                <c:pt idx="249">
                  <c:v>20</c:v>
                </c:pt>
                <c:pt idx="250">
                  <c:v>20</c:v>
                </c:pt>
                <c:pt idx="251">
                  <c:v>20</c:v>
                </c:pt>
                <c:pt idx="252">
                  <c:v>21</c:v>
                </c:pt>
                <c:pt idx="253">
                  <c:v>21</c:v>
                </c:pt>
                <c:pt idx="254">
                  <c:v>21</c:v>
                </c:pt>
                <c:pt idx="255">
                  <c:v>21</c:v>
                </c:pt>
                <c:pt idx="256">
                  <c:v>21</c:v>
                </c:pt>
                <c:pt idx="257">
                  <c:v>21</c:v>
                </c:pt>
                <c:pt idx="258">
                  <c:v>21</c:v>
                </c:pt>
                <c:pt idx="259">
                  <c:v>21</c:v>
                </c:pt>
                <c:pt idx="260">
                  <c:v>21</c:v>
                </c:pt>
                <c:pt idx="261">
                  <c:v>21</c:v>
                </c:pt>
                <c:pt idx="262">
                  <c:v>21</c:v>
                </c:pt>
                <c:pt idx="263">
                  <c:v>21</c:v>
                </c:pt>
                <c:pt idx="264">
                  <c:v>22</c:v>
                </c:pt>
                <c:pt idx="265">
                  <c:v>22</c:v>
                </c:pt>
                <c:pt idx="266">
                  <c:v>22</c:v>
                </c:pt>
                <c:pt idx="267">
                  <c:v>22</c:v>
                </c:pt>
                <c:pt idx="268">
                  <c:v>22</c:v>
                </c:pt>
                <c:pt idx="269">
                  <c:v>22</c:v>
                </c:pt>
                <c:pt idx="270">
                  <c:v>22</c:v>
                </c:pt>
                <c:pt idx="271">
                  <c:v>22</c:v>
                </c:pt>
                <c:pt idx="272">
                  <c:v>22</c:v>
                </c:pt>
                <c:pt idx="273">
                  <c:v>22</c:v>
                </c:pt>
                <c:pt idx="274">
                  <c:v>22</c:v>
                </c:pt>
                <c:pt idx="275">
                  <c:v>22</c:v>
                </c:pt>
                <c:pt idx="276">
                  <c:v>23</c:v>
                </c:pt>
                <c:pt idx="277">
                  <c:v>23</c:v>
                </c:pt>
                <c:pt idx="278">
                  <c:v>23</c:v>
                </c:pt>
                <c:pt idx="279">
                  <c:v>23</c:v>
                </c:pt>
                <c:pt idx="280">
                  <c:v>23</c:v>
                </c:pt>
                <c:pt idx="281">
                  <c:v>23</c:v>
                </c:pt>
                <c:pt idx="282">
                  <c:v>23</c:v>
                </c:pt>
                <c:pt idx="283">
                  <c:v>23</c:v>
                </c:pt>
                <c:pt idx="284">
                  <c:v>23</c:v>
                </c:pt>
                <c:pt idx="285">
                  <c:v>23</c:v>
                </c:pt>
                <c:pt idx="286">
                  <c:v>23</c:v>
                </c:pt>
                <c:pt idx="287">
                  <c:v>23</c:v>
                </c:pt>
                <c:pt idx="288">
                  <c:v>24</c:v>
                </c:pt>
                <c:pt idx="289">
                  <c:v>24</c:v>
                </c:pt>
                <c:pt idx="290">
                  <c:v>24</c:v>
                </c:pt>
                <c:pt idx="291">
                  <c:v>24</c:v>
                </c:pt>
                <c:pt idx="292">
                  <c:v>24</c:v>
                </c:pt>
                <c:pt idx="293">
                  <c:v>24</c:v>
                </c:pt>
                <c:pt idx="294">
                  <c:v>24</c:v>
                </c:pt>
                <c:pt idx="295">
                  <c:v>24</c:v>
                </c:pt>
                <c:pt idx="296">
                  <c:v>24</c:v>
                </c:pt>
                <c:pt idx="297">
                  <c:v>24</c:v>
                </c:pt>
                <c:pt idx="298">
                  <c:v>24</c:v>
                </c:pt>
                <c:pt idx="299">
                  <c:v>24</c:v>
                </c:pt>
                <c:pt idx="300">
                  <c:v>25</c:v>
                </c:pt>
                <c:pt idx="301">
                  <c:v>25</c:v>
                </c:pt>
                <c:pt idx="302">
                  <c:v>25</c:v>
                </c:pt>
                <c:pt idx="303">
                  <c:v>25</c:v>
                </c:pt>
                <c:pt idx="304">
                  <c:v>25</c:v>
                </c:pt>
                <c:pt idx="305">
                  <c:v>25</c:v>
                </c:pt>
                <c:pt idx="306">
                  <c:v>25</c:v>
                </c:pt>
                <c:pt idx="307">
                  <c:v>25</c:v>
                </c:pt>
                <c:pt idx="308">
                  <c:v>25</c:v>
                </c:pt>
                <c:pt idx="309">
                  <c:v>25</c:v>
                </c:pt>
                <c:pt idx="310">
                  <c:v>25</c:v>
                </c:pt>
                <c:pt idx="311">
                  <c:v>25</c:v>
                </c:pt>
                <c:pt idx="312">
                  <c:v>26</c:v>
                </c:pt>
                <c:pt idx="313">
                  <c:v>26</c:v>
                </c:pt>
                <c:pt idx="314">
                  <c:v>26</c:v>
                </c:pt>
                <c:pt idx="315">
                  <c:v>26</c:v>
                </c:pt>
                <c:pt idx="316">
                  <c:v>26</c:v>
                </c:pt>
                <c:pt idx="317">
                  <c:v>26</c:v>
                </c:pt>
                <c:pt idx="318">
                  <c:v>26</c:v>
                </c:pt>
                <c:pt idx="319">
                  <c:v>26</c:v>
                </c:pt>
                <c:pt idx="320">
                  <c:v>26</c:v>
                </c:pt>
                <c:pt idx="321">
                  <c:v>26</c:v>
                </c:pt>
                <c:pt idx="322">
                  <c:v>26</c:v>
                </c:pt>
                <c:pt idx="323">
                  <c:v>26</c:v>
                </c:pt>
                <c:pt idx="324">
                  <c:v>27</c:v>
                </c:pt>
                <c:pt idx="325">
                  <c:v>27</c:v>
                </c:pt>
                <c:pt idx="326">
                  <c:v>27</c:v>
                </c:pt>
                <c:pt idx="327">
                  <c:v>27</c:v>
                </c:pt>
                <c:pt idx="328">
                  <c:v>27</c:v>
                </c:pt>
                <c:pt idx="329">
                  <c:v>27</c:v>
                </c:pt>
                <c:pt idx="330">
                  <c:v>27</c:v>
                </c:pt>
                <c:pt idx="331">
                  <c:v>27</c:v>
                </c:pt>
                <c:pt idx="332">
                  <c:v>27</c:v>
                </c:pt>
                <c:pt idx="333">
                  <c:v>27</c:v>
                </c:pt>
                <c:pt idx="334">
                  <c:v>27</c:v>
                </c:pt>
                <c:pt idx="335">
                  <c:v>27</c:v>
                </c:pt>
                <c:pt idx="336">
                  <c:v>28</c:v>
                </c:pt>
                <c:pt idx="337">
                  <c:v>28</c:v>
                </c:pt>
                <c:pt idx="338">
                  <c:v>28</c:v>
                </c:pt>
                <c:pt idx="339">
                  <c:v>28</c:v>
                </c:pt>
                <c:pt idx="340">
                  <c:v>28</c:v>
                </c:pt>
                <c:pt idx="341">
                  <c:v>28</c:v>
                </c:pt>
                <c:pt idx="342">
                  <c:v>28</c:v>
                </c:pt>
                <c:pt idx="343">
                  <c:v>28</c:v>
                </c:pt>
                <c:pt idx="344">
                  <c:v>28</c:v>
                </c:pt>
                <c:pt idx="345">
                  <c:v>28</c:v>
                </c:pt>
                <c:pt idx="346">
                  <c:v>28</c:v>
                </c:pt>
                <c:pt idx="347">
                  <c:v>28</c:v>
                </c:pt>
                <c:pt idx="348">
                  <c:v>29</c:v>
                </c:pt>
                <c:pt idx="349">
                  <c:v>29</c:v>
                </c:pt>
                <c:pt idx="350">
                  <c:v>29</c:v>
                </c:pt>
                <c:pt idx="351">
                  <c:v>29</c:v>
                </c:pt>
                <c:pt idx="352">
                  <c:v>29</c:v>
                </c:pt>
                <c:pt idx="353">
                  <c:v>29</c:v>
                </c:pt>
                <c:pt idx="354">
                  <c:v>29</c:v>
                </c:pt>
                <c:pt idx="355">
                  <c:v>29</c:v>
                </c:pt>
                <c:pt idx="356">
                  <c:v>29</c:v>
                </c:pt>
                <c:pt idx="357">
                  <c:v>29</c:v>
                </c:pt>
                <c:pt idx="358">
                  <c:v>29</c:v>
                </c:pt>
                <c:pt idx="359">
                  <c:v>29</c:v>
                </c:pt>
                <c:pt idx="360">
                  <c:v>30</c:v>
                </c:pt>
                <c:pt idx="361">
                  <c:v>30</c:v>
                </c:pt>
                <c:pt idx="362">
                  <c:v>30</c:v>
                </c:pt>
                <c:pt idx="363">
                  <c:v>30</c:v>
                </c:pt>
                <c:pt idx="364">
                  <c:v>30</c:v>
                </c:pt>
                <c:pt idx="365">
                  <c:v>30</c:v>
                </c:pt>
                <c:pt idx="366">
                  <c:v>30</c:v>
                </c:pt>
                <c:pt idx="367">
                  <c:v>30</c:v>
                </c:pt>
                <c:pt idx="368">
                  <c:v>30</c:v>
                </c:pt>
                <c:pt idx="369">
                  <c:v>30</c:v>
                </c:pt>
                <c:pt idx="370">
                  <c:v>30</c:v>
                </c:pt>
                <c:pt idx="371">
                  <c:v>30</c:v>
                </c:pt>
                <c:pt idx="372">
                  <c:v>31</c:v>
                </c:pt>
                <c:pt idx="373">
                  <c:v>31</c:v>
                </c:pt>
                <c:pt idx="374">
                  <c:v>31</c:v>
                </c:pt>
              </c:numCache>
            </c:numRef>
          </c:cat>
          <c:val>
            <c:numRef>
              <c:f>Amortisation!$N$4:$N$378</c:f>
              <c:numCache>
                <c:formatCode>0.0%</c:formatCode>
                <c:ptCount val="375"/>
                <c:pt idx="0">
                  <c:v>0.30269959899278764</c:v>
                </c:pt>
                <c:pt idx="1">
                  <c:v>0.30370607541859751</c:v>
                </c:pt>
                <c:pt idx="2">
                  <c:v>0.3047158988863321</c:v>
                </c:pt>
                <c:pt idx="3">
                  <c:v>0.30572908334199966</c:v>
                </c:pt>
                <c:pt idx="4">
                  <c:v>0.30674563575860403</c:v>
                </c:pt>
                <c:pt idx="5">
                  <c:v>0.30776557008215322</c:v>
                </c:pt>
                <c:pt idx="6">
                  <c:v>0.30878889328565129</c:v>
                </c:pt>
                <c:pt idx="7">
                  <c:v>0.30981561931510637</c:v>
                </c:pt>
                <c:pt idx="8">
                  <c:v>0.31084576211652637</c:v>
                </c:pt>
                <c:pt idx="9">
                  <c:v>0.31187932866291534</c:v>
                </c:pt>
                <c:pt idx="10">
                  <c:v>0.3129163329002812</c:v>
                </c:pt>
                <c:pt idx="11">
                  <c:v>0.313956781801628</c:v>
                </c:pt>
                <c:pt idx="12">
                  <c:v>0.31500068931296399</c:v>
                </c:pt>
                <c:pt idx="13">
                  <c:v>0.31604806938029684</c:v>
                </c:pt>
                <c:pt idx="14">
                  <c:v>0.31709893594963479</c:v>
                </c:pt>
                <c:pt idx="15">
                  <c:v>0.31815329599398179</c:v>
                </c:pt>
                <c:pt idx="16">
                  <c:v>0.31921115648634169</c:v>
                </c:pt>
                <c:pt idx="17">
                  <c:v>0.32027253834572689</c:v>
                </c:pt>
                <c:pt idx="18">
                  <c:v>0.32133744854514101</c:v>
                </c:pt>
                <c:pt idx="19">
                  <c:v>0.3224059010305923</c:v>
                </c:pt>
                <c:pt idx="20">
                  <c:v>0.32347790277508481</c:v>
                </c:pt>
                <c:pt idx="21">
                  <c:v>0.32455346772462645</c:v>
                </c:pt>
                <c:pt idx="22">
                  <c:v>0.32563260982522524</c:v>
                </c:pt>
                <c:pt idx="23">
                  <c:v>0.32671534302288918</c:v>
                </c:pt>
                <c:pt idx="24">
                  <c:v>0.32780167429062224</c:v>
                </c:pt>
                <c:pt idx="25">
                  <c:v>0.32889161757443264</c:v>
                </c:pt>
                <c:pt idx="26">
                  <c:v>0.32998518682032818</c:v>
                </c:pt>
                <c:pt idx="27">
                  <c:v>0.33108238900131304</c:v>
                </c:pt>
                <c:pt idx="28">
                  <c:v>0.33218323806339523</c:v>
                </c:pt>
                <c:pt idx="29">
                  <c:v>0.33328774795258265</c:v>
                </c:pt>
                <c:pt idx="30">
                  <c:v>0.33439593261488332</c:v>
                </c:pt>
                <c:pt idx="31">
                  <c:v>0.33550780599630525</c:v>
                </c:pt>
                <c:pt idx="32">
                  <c:v>0.33662337506985285</c:v>
                </c:pt>
                <c:pt idx="33">
                  <c:v>0.33774265378153345</c:v>
                </c:pt>
                <c:pt idx="34">
                  <c:v>0.33886564910435168</c:v>
                </c:pt>
                <c:pt idx="35">
                  <c:v>0.33999238195731918</c:v>
                </c:pt>
                <c:pt idx="36">
                  <c:v>0.34112285931344</c:v>
                </c:pt>
                <c:pt idx="37">
                  <c:v>0.34225709511872238</c:v>
                </c:pt>
                <c:pt idx="38">
                  <c:v>0.34339510331917422</c:v>
                </c:pt>
                <c:pt idx="39">
                  <c:v>0.34453689786080333</c:v>
                </c:pt>
                <c:pt idx="40">
                  <c:v>0.34568248571661409</c:v>
                </c:pt>
                <c:pt idx="41">
                  <c:v>0.34683188083261429</c:v>
                </c:pt>
                <c:pt idx="42">
                  <c:v>0.34798509715481218</c:v>
                </c:pt>
                <c:pt idx="43">
                  <c:v>0.34914214862921544</c:v>
                </c:pt>
                <c:pt idx="44">
                  <c:v>0.35030304920183231</c:v>
                </c:pt>
                <c:pt idx="45">
                  <c:v>0.35146781281867068</c:v>
                </c:pt>
                <c:pt idx="46">
                  <c:v>0.35263644645273484</c:v>
                </c:pt>
                <c:pt idx="47">
                  <c:v>0.35380896405003237</c:v>
                </c:pt>
                <c:pt idx="48">
                  <c:v>0.35498537955657161</c:v>
                </c:pt>
                <c:pt idx="49">
                  <c:v>0.35616570691836047</c:v>
                </c:pt>
                <c:pt idx="50">
                  <c:v>0.35734996008140718</c:v>
                </c:pt>
                <c:pt idx="51">
                  <c:v>0.35853815299171943</c:v>
                </c:pt>
                <c:pt idx="52">
                  <c:v>0.35973029262230138</c:v>
                </c:pt>
                <c:pt idx="53">
                  <c:v>0.36092639989216524</c:v>
                </c:pt>
                <c:pt idx="54">
                  <c:v>0.36212648177431461</c:v>
                </c:pt>
                <c:pt idx="55">
                  <c:v>0.3633305591877618</c:v>
                </c:pt>
                <c:pt idx="56">
                  <c:v>0.36453863910551076</c:v>
                </c:pt>
                <c:pt idx="57">
                  <c:v>0.36575073547356962</c:v>
                </c:pt>
                <c:pt idx="58">
                  <c:v>0.36696686223794617</c:v>
                </c:pt>
                <c:pt idx="59">
                  <c:v>0.36818703334464875</c:v>
                </c:pt>
                <c:pt idx="60">
                  <c:v>0.36941125576668099</c:v>
                </c:pt>
                <c:pt idx="61">
                  <c:v>0.37063955042305519</c:v>
                </c:pt>
                <c:pt idx="62">
                  <c:v>0.37187193125977924</c:v>
                </c:pt>
                <c:pt idx="63">
                  <c:v>0.37310841222286151</c:v>
                </c:pt>
                <c:pt idx="64">
                  <c:v>0.37434900028530538</c:v>
                </c:pt>
                <c:pt idx="65">
                  <c:v>0.37559371636612326</c:v>
                </c:pt>
                <c:pt idx="66">
                  <c:v>0.37684256743831912</c:v>
                </c:pt>
                <c:pt idx="67">
                  <c:v>0.37809557442090513</c:v>
                </c:pt>
                <c:pt idx="68">
                  <c:v>0.37935274428688492</c:v>
                </c:pt>
                <c:pt idx="69">
                  <c:v>0.3806140979552709</c:v>
                </c:pt>
                <c:pt idx="70">
                  <c:v>0.38187964239906691</c:v>
                </c:pt>
                <c:pt idx="71">
                  <c:v>0.38314939853728502</c:v>
                </c:pt>
                <c:pt idx="72">
                  <c:v>0.3844233733429292</c:v>
                </c:pt>
                <c:pt idx="73">
                  <c:v>0.38570158773501151</c:v>
                </c:pt>
                <c:pt idx="74">
                  <c:v>0.38698404868653591</c:v>
                </c:pt>
                <c:pt idx="75">
                  <c:v>0.38827077711651459</c:v>
                </c:pt>
                <c:pt idx="76">
                  <c:v>0.38956177999795139</c:v>
                </c:pt>
                <c:pt idx="77">
                  <c:v>0.39085707824985838</c:v>
                </c:pt>
                <c:pt idx="78">
                  <c:v>0.39215667884523953</c:v>
                </c:pt>
                <c:pt idx="79">
                  <c:v>0.39346060270310701</c:v>
                </c:pt>
                <c:pt idx="80">
                  <c:v>0.39476886376946874</c:v>
                </c:pt>
                <c:pt idx="81">
                  <c:v>0.39608147599033272</c:v>
                </c:pt>
                <c:pt idx="82">
                  <c:v>0.39739845331170698</c:v>
                </c:pt>
                <c:pt idx="83">
                  <c:v>0.39871980967959975</c:v>
                </c:pt>
                <c:pt idx="84">
                  <c:v>0.40004555904001871</c:v>
                </c:pt>
                <c:pt idx="85">
                  <c:v>0.40137571533897187</c:v>
                </c:pt>
                <c:pt idx="86">
                  <c:v>0.40271029252246771</c:v>
                </c:pt>
                <c:pt idx="87">
                  <c:v>0.40404930453651378</c:v>
                </c:pt>
                <c:pt idx="88">
                  <c:v>0.40539277230012238</c:v>
                </c:pt>
                <c:pt idx="89">
                  <c:v>0.40674070975930143</c:v>
                </c:pt>
                <c:pt idx="90">
                  <c:v>0.40809312388705477</c:v>
                </c:pt>
                <c:pt idx="91">
                  <c:v>0.4094500356023949</c:v>
                </c:pt>
                <c:pt idx="92">
                  <c:v>0.41081145885132941</c:v>
                </c:pt>
                <c:pt idx="93">
                  <c:v>0.41217740757986632</c:v>
                </c:pt>
                <c:pt idx="94">
                  <c:v>0.41354790270701802</c:v>
                </c:pt>
                <c:pt idx="95">
                  <c:v>0.41492295120578815</c:v>
                </c:pt>
                <c:pt idx="96">
                  <c:v>0.416302573995189</c:v>
                </c:pt>
                <c:pt idx="97">
                  <c:v>0.41768678502122847</c:v>
                </c:pt>
                <c:pt idx="98">
                  <c:v>0.41907559822991447</c:v>
                </c:pt>
                <c:pt idx="99">
                  <c:v>0.42046902756725524</c:v>
                </c:pt>
                <c:pt idx="100">
                  <c:v>0.42186709395226263</c:v>
                </c:pt>
                <c:pt idx="101">
                  <c:v>0.4232698043579407</c:v>
                </c:pt>
                <c:pt idx="102">
                  <c:v>0.42467717970330165</c:v>
                </c:pt>
                <c:pt idx="103">
                  <c:v>0.42608923393435327</c:v>
                </c:pt>
                <c:pt idx="104">
                  <c:v>0.42750598099710369</c:v>
                </c:pt>
                <c:pt idx="105">
                  <c:v>0.42892744181056486</c:v>
                </c:pt>
                <c:pt idx="106">
                  <c:v>0.43035363032074503</c:v>
                </c:pt>
                <c:pt idx="107">
                  <c:v>0.43178456047365188</c:v>
                </c:pt>
                <c:pt idx="108">
                  <c:v>0.43322024621529354</c:v>
                </c:pt>
                <c:pt idx="109">
                  <c:v>0.4346607084646823</c:v>
                </c:pt>
                <c:pt idx="110">
                  <c:v>0.43610596116782585</c:v>
                </c:pt>
                <c:pt idx="111">
                  <c:v>0.43755601827073243</c:v>
                </c:pt>
                <c:pt idx="112">
                  <c:v>0.43901089371940993</c:v>
                </c:pt>
                <c:pt idx="113">
                  <c:v>0.44047060843287034</c:v>
                </c:pt>
                <c:pt idx="114">
                  <c:v>0.44193517635712187</c:v>
                </c:pt>
                <c:pt idx="115">
                  <c:v>0.44340461143817234</c:v>
                </c:pt>
                <c:pt idx="116">
                  <c:v>0.44487893459503391</c:v>
                </c:pt>
                <c:pt idx="117">
                  <c:v>0.44635815977371462</c:v>
                </c:pt>
                <c:pt idx="118">
                  <c:v>0.44784230092022237</c:v>
                </c:pt>
                <c:pt idx="119">
                  <c:v>0.44933137895356923</c:v>
                </c:pt>
                <c:pt idx="120">
                  <c:v>0.45082540781976332</c:v>
                </c:pt>
                <c:pt idx="121">
                  <c:v>0.45232440843781652</c:v>
                </c:pt>
                <c:pt idx="122">
                  <c:v>0.45382838778073298</c:v>
                </c:pt>
                <c:pt idx="123">
                  <c:v>0.45533737374052863</c:v>
                </c:pt>
                <c:pt idx="124">
                  <c:v>0.45685137329020753</c:v>
                </c:pt>
                <c:pt idx="125">
                  <c:v>0.45837040734878165</c:v>
                </c:pt>
                <c:pt idx="126">
                  <c:v>0.45989448986225911</c:v>
                </c:pt>
                <c:pt idx="127">
                  <c:v>0.46142364174965189</c:v>
                </c:pt>
                <c:pt idx="128">
                  <c:v>0.462957876956968</c:v>
                </c:pt>
                <c:pt idx="129">
                  <c:v>0.4644972164032195</c:v>
                </c:pt>
                <c:pt idx="130">
                  <c:v>0.46604167403441432</c:v>
                </c:pt>
                <c:pt idx="131">
                  <c:v>0.46759126379656069</c:v>
                </c:pt>
                <c:pt idx="132">
                  <c:v>0.46914600660867045</c:v>
                </c:pt>
                <c:pt idx="133">
                  <c:v>0.47070592338975559</c:v>
                </c:pt>
                <c:pt idx="134">
                  <c:v>0.47227102111282038</c:v>
                </c:pt>
                <c:pt idx="135">
                  <c:v>0.47384132766988052</c:v>
                </c:pt>
                <c:pt idx="136">
                  <c:v>0.47541685700694425</c:v>
                </c:pt>
                <c:pt idx="137">
                  <c:v>0.47699762307001969</c:v>
                </c:pt>
                <c:pt idx="138">
                  <c:v>0.4785836467781186</c:v>
                </c:pt>
                <c:pt idx="139">
                  <c:v>0.48017494207724909</c:v>
                </c:pt>
                <c:pt idx="140">
                  <c:v>0.48177152988642324</c:v>
                </c:pt>
                <c:pt idx="141">
                  <c:v>0.48337342415164908</c:v>
                </c:pt>
                <c:pt idx="142">
                  <c:v>0.48498064579193867</c:v>
                </c:pt>
                <c:pt idx="143">
                  <c:v>0.48659320875330003</c:v>
                </c:pt>
                <c:pt idx="144">
                  <c:v>0.48821113395474502</c:v>
                </c:pt>
                <c:pt idx="145">
                  <c:v>0.48983444231528572</c:v>
                </c:pt>
                <c:pt idx="146">
                  <c:v>0.49146314778093037</c:v>
                </c:pt>
                <c:pt idx="147">
                  <c:v>0.49309726429768663</c:v>
                </c:pt>
                <c:pt idx="148">
                  <c:v>0.49473681278456694</c:v>
                </c:pt>
                <c:pt idx="149">
                  <c:v>0.49638181416058302</c:v>
                </c:pt>
                <c:pt idx="150">
                  <c:v>0.49803228934474708</c:v>
                </c:pt>
                <c:pt idx="151">
                  <c:v>0.49968825228306701</c:v>
                </c:pt>
                <c:pt idx="152">
                  <c:v>0.50134971692155095</c:v>
                </c:pt>
                <c:pt idx="153">
                  <c:v>0.5030167111522148</c:v>
                </c:pt>
                <c:pt idx="154">
                  <c:v>0.50468924194806264</c:v>
                </c:pt>
                <c:pt idx="155">
                  <c:v>0.5063673372011106</c:v>
                </c:pt>
                <c:pt idx="156">
                  <c:v>0.50805101085736659</c:v>
                </c:pt>
                <c:pt idx="157">
                  <c:v>0.50974028383584269</c:v>
                </c:pt>
                <c:pt idx="158">
                  <c:v>0.51143517705555086</c:v>
                </c:pt>
                <c:pt idx="159">
                  <c:v>0.51313570446249912</c:v>
                </c:pt>
                <c:pt idx="160">
                  <c:v>0.51484188697569966</c:v>
                </c:pt>
                <c:pt idx="161">
                  <c:v>0.51655373854116038</c:v>
                </c:pt>
                <c:pt idx="162">
                  <c:v>0.51827128007789325</c:v>
                </c:pt>
                <c:pt idx="163">
                  <c:v>0.51999453250491023</c:v>
                </c:pt>
                <c:pt idx="164">
                  <c:v>0.52172351674122375</c:v>
                </c:pt>
                <c:pt idx="165">
                  <c:v>0.52345825370584542</c:v>
                </c:pt>
                <c:pt idx="166">
                  <c:v>0.52519875734478361</c:v>
                </c:pt>
                <c:pt idx="167">
                  <c:v>0.52694504857705005</c:v>
                </c:pt>
                <c:pt idx="168">
                  <c:v>0.52869714134865275</c:v>
                </c:pt>
                <c:pt idx="169">
                  <c:v>0.5304550635516081</c:v>
                </c:pt>
                <c:pt idx="170">
                  <c:v>0.53221882913192364</c:v>
                </c:pt>
                <c:pt idx="171">
                  <c:v>0.53398845900861169</c:v>
                </c:pt>
                <c:pt idx="172">
                  <c:v>0.53576397410068444</c:v>
                </c:pt>
                <c:pt idx="173">
                  <c:v>0.53754539532715362</c:v>
                </c:pt>
                <c:pt idx="174">
                  <c:v>0.53933273663402725</c:v>
                </c:pt>
                <c:pt idx="175">
                  <c:v>0.54112601894031764</c:v>
                </c:pt>
                <c:pt idx="176">
                  <c:v>0.54292526316503653</c:v>
                </c:pt>
                <c:pt idx="177">
                  <c:v>0.54473049022719611</c:v>
                </c:pt>
                <c:pt idx="178">
                  <c:v>0.54654172104580834</c:v>
                </c:pt>
                <c:pt idx="179">
                  <c:v>0.5483589765398853</c:v>
                </c:pt>
                <c:pt idx="180">
                  <c:v>0.5501822706554349</c:v>
                </c:pt>
                <c:pt idx="181">
                  <c:v>0.55201163128447328</c:v>
                </c:pt>
                <c:pt idx="182">
                  <c:v>0.55384707237300845</c:v>
                </c:pt>
                <c:pt idx="183">
                  <c:v>0.5556886148400525</c:v>
                </c:pt>
                <c:pt idx="184">
                  <c:v>0.55753627960461727</c:v>
                </c:pt>
                <c:pt idx="185">
                  <c:v>0.55939009455871913</c:v>
                </c:pt>
                <c:pt idx="186">
                  <c:v>0.5612500666753617</c:v>
                </c:pt>
                <c:pt idx="187">
                  <c:v>0.56311622384656124</c:v>
                </c:pt>
                <c:pt idx="188">
                  <c:v>0.56498858699132981</c:v>
                </c:pt>
                <c:pt idx="189">
                  <c:v>0.56686717702867939</c:v>
                </c:pt>
                <c:pt idx="190">
                  <c:v>0.56875201487762195</c:v>
                </c:pt>
                <c:pt idx="191">
                  <c:v>0.57064312145716944</c:v>
                </c:pt>
                <c:pt idx="192">
                  <c:v>0.57254051071333012</c:v>
                </c:pt>
                <c:pt idx="193">
                  <c:v>0.57444421053812</c:v>
                </c:pt>
                <c:pt idx="194">
                  <c:v>0.57635424185055084</c:v>
                </c:pt>
                <c:pt idx="195">
                  <c:v>0.57827062556963504</c:v>
                </c:pt>
                <c:pt idx="196">
                  <c:v>0.5801933756413804</c:v>
                </c:pt>
                <c:pt idx="197">
                  <c:v>0.58212251995780284</c:v>
                </c:pt>
                <c:pt idx="198">
                  <c:v>0.58405807943791466</c:v>
                </c:pt>
                <c:pt idx="199">
                  <c:v>0.5860000750007277</c:v>
                </c:pt>
                <c:pt idx="200">
                  <c:v>0.58794852756525418</c:v>
                </c:pt>
                <c:pt idx="201">
                  <c:v>0.58990345805050604</c:v>
                </c:pt>
                <c:pt idx="202">
                  <c:v>0.59186488737549525</c:v>
                </c:pt>
                <c:pt idx="203">
                  <c:v>0.59383284343223774</c:v>
                </c:pt>
                <c:pt idx="204">
                  <c:v>0.59580734016674175</c:v>
                </c:pt>
                <c:pt idx="205">
                  <c:v>0.59778840547102341</c:v>
                </c:pt>
                <c:pt idx="206">
                  <c:v>0.59977605329109041</c:v>
                </c:pt>
                <c:pt idx="207">
                  <c:v>0.60177031151895899</c:v>
                </c:pt>
                <c:pt idx="208">
                  <c:v>0.60377120107364113</c:v>
                </c:pt>
                <c:pt idx="209">
                  <c:v>0.6057787428741489</c:v>
                </c:pt>
                <c:pt idx="210">
                  <c:v>0.6077929578394945</c:v>
                </c:pt>
                <c:pt idx="211">
                  <c:v>0.60981387386169339</c:v>
                </c:pt>
                <c:pt idx="212">
                  <c:v>0.61184151185975821</c:v>
                </c:pt>
                <c:pt idx="213">
                  <c:v>0.61387588577969687</c:v>
                </c:pt>
                <c:pt idx="214">
                  <c:v>0.61591702351352517</c:v>
                </c:pt>
                <c:pt idx="215">
                  <c:v>0.61796495295325926</c:v>
                </c:pt>
                <c:pt idx="216">
                  <c:v>0.62001968804490726</c:v>
                </c:pt>
                <c:pt idx="217">
                  <c:v>0.62208125668048497</c:v>
                </c:pt>
                <c:pt idx="218">
                  <c:v>0.62414967977900471</c:v>
                </c:pt>
                <c:pt idx="219">
                  <c:v>0.62622497825947843</c:v>
                </c:pt>
                <c:pt idx="220">
                  <c:v>0.62830718001392205</c:v>
                </c:pt>
                <c:pt idx="221">
                  <c:v>0.63039630596134777</c:v>
                </c:pt>
                <c:pt idx="222">
                  <c:v>0.63249237702076733</c:v>
                </c:pt>
                <c:pt idx="223">
                  <c:v>0.63459542108419709</c:v>
                </c:pt>
                <c:pt idx="224">
                  <c:v>0.63670545209764495</c:v>
                </c:pt>
                <c:pt idx="225">
                  <c:v>0.63882249795312696</c:v>
                </c:pt>
                <c:pt idx="226">
                  <c:v>0.6409465865426589</c:v>
                </c:pt>
                <c:pt idx="227">
                  <c:v>0.64307773878525332</c:v>
                </c:pt>
                <c:pt idx="228">
                  <c:v>0.64521597559992183</c:v>
                </c:pt>
                <c:pt idx="229">
                  <c:v>0.6473613248786807</c:v>
                </c:pt>
                <c:pt idx="230">
                  <c:v>0.64951380754054178</c:v>
                </c:pt>
                <c:pt idx="231">
                  <c:v>0.65167344450451736</c:v>
                </c:pt>
                <c:pt idx="232">
                  <c:v>0.65384026366262327</c:v>
                </c:pt>
                <c:pt idx="233">
                  <c:v>0.65601428593387134</c:v>
                </c:pt>
                <c:pt idx="234">
                  <c:v>0.65819553921027807</c:v>
                </c:pt>
                <c:pt idx="235">
                  <c:v>0.6603840444108553</c:v>
                </c:pt>
                <c:pt idx="236">
                  <c:v>0.662579822454615</c:v>
                </c:pt>
                <c:pt idx="237">
                  <c:v>0.6647829012335732</c:v>
                </c:pt>
                <c:pt idx="238">
                  <c:v>0.66699330863974604</c:v>
                </c:pt>
                <c:pt idx="239">
                  <c:v>0.66921106559214549</c:v>
                </c:pt>
                <c:pt idx="240">
                  <c:v>0.67143619300978352</c:v>
                </c:pt>
                <c:pt idx="241">
                  <c:v>0.67366871878467638</c:v>
                </c:pt>
                <c:pt idx="242">
                  <c:v>0.67590867080883976</c:v>
                </c:pt>
                <c:pt idx="243">
                  <c:v>0.67815607000128608</c:v>
                </c:pt>
                <c:pt idx="244">
                  <c:v>0.68041094425403115</c:v>
                </c:pt>
                <c:pt idx="245">
                  <c:v>0.68267331448608704</c:v>
                </c:pt>
                <c:pt idx="246">
                  <c:v>0.68494320858946978</c:v>
                </c:pt>
                <c:pt idx="247">
                  <c:v>0.68722064748319134</c:v>
                </c:pt>
                <c:pt idx="248">
                  <c:v>0.68950565905926786</c:v>
                </c:pt>
                <c:pt idx="249">
                  <c:v>0.69179827120971549</c:v>
                </c:pt>
                <c:pt idx="250">
                  <c:v>0.69409850485354607</c:v>
                </c:pt>
                <c:pt idx="251">
                  <c:v>0.69640638788277553</c:v>
                </c:pt>
                <c:pt idx="252">
                  <c:v>0.69872194121641629</c:v>
                </c:pt>
                <c:pt idx="253">
                  <c:v>0.70104519274648425</c:v>
                </c:pt>
                <c:pt idx="254">
                  <c:v>0.70337617036499511</c:v>
                </c:pt>
                <c:pt idx="255">
                  <c:v>0.70571490196396525</c:v>
                </c:pt>
                <c:pt idx="256">
                  <c:v>0.70806140846240662</c:v>
                </c:pt>
                <c:pt idx="257">
                  <c:v>0.71041571775233536</c:v>
                </c:pt>
                <c:pt idx="258">
                  <c:v>0.71277785075276334</c:v>
                </c:pt>
                <c:pt idx="259">
                  <c:v>0.71514784232871065</c:v>
                </c:pt>
                <c:pt idx="260">
                  <c:v>0.71752571339918936</c:v>
                </c:pt>
                <c:pt idx="261">
                  <c:v>0.7199114918562155</c:v>
                </c:pt>
                <c:pt idx="262">
                  <c:v>0.72230519861880105</c:v>
                </c:pt>
                <c:pt idx="263">
                  <c:v>0.7247068685519662</c:v>
                </c:pt>
                <c:pt idx="264">
                  <c:v>0.7271165225747227</c:v>
                </c:pt>
                <c:pt idx="265">
                  <c:v>0.72953418857908692</c:v>
                </c:pt>
                <c:pt idx="266">
                  <c:v>0.73195989445707466</c:v>
                </c:pt>
                <c:pt idx="267">
                  <c:v>0.73439366112769822</c:v>
                </c:pt>
                <c:pt idx="268">
                  <c:v>0.73683552345597736</c:v>
                </c:pt>
                <c:pt idx="269">
                  <c:v>0.73928550236092416</c:v>
                </c:pt>
                <c:pt idx="270">
                  <c:v>0.74174363270755883</c:v>
                </c:pt>
                <c:pt idx="271">
                  <c:v>0.74420993541489322</c:v>
                </c:pt>
                <c:pt idx="272">
                  <c:v>0.74668443837494358</c:v>
                </c:pt>
                <c:pt idx="273">
                  <c:v>0.74916716947972573</c:v>
                </c:pt>
                <c:pt idx="274">
                  <c:v>0.75165815662125579</c:v>
                </c:pt>
                <c:pt idx="275">
                  <c:v>0.75415742071854586</c:v>
                </c:pt>
                <c:pt idx="276">
                  <c:v>0.75666499663661591</c:v>
                </c:pt>
                <c:pt idx="277">
                  <c:v>0.75918091226748197</c:v>
                </c:pt>
                <c:pt idx="278">
                  <c:v>0.76170519550316018</c:v>
                </c:pt>
                <c:pt idx="279">
                  <c:v>0.76423786726266252</c:v>
                </c:pt>
                <c:pt idx="280">
                  <c:v>0.76677896241100896</c:v>
                </c:pt>
                <c:pt idx="281">
                  <c:v>0.76932850884021564</c:v>
                </c:pt>
                <c:pt idx="282">
                  <c:v>0.77188652746929454</c:v>
                </c:pt>
                <c:pt idx="283">
                  <c:v>0.77445305316326585</c:v>
                </c:pt>
                <c:pt idx="284">
                  <c:v>0.77702811381414527</c:v>
                </c:pt>
                <c:pt idx="285">
                  <c:v>0.77961173731394917</c:v>
                </c:pt>
                <c:pt idx="286">
                  <c:v>0.78220395155469347</c:v>
                </c:pt>
                <c:pt idx="287">
                  <c:v>0.7848047844283943</c:v>
                </c:pt>
                <c:pt idx="288">
                  <c:v>0.78741426382706758</c:v>
                </c:pt>
                <c:pt idx="289">
                  <c:v>0.79003241764272925</c:v>
                </c:pt>
                <c:pt idx="290">
                  <c:v>0.79265928074039971</c:v>
                </c:pt>
                <c:pt idx="291">
                  <c:v>0.7952948740390906</c:v>
                </c:pt>
                <c:pt idx="292">
                  <c:v>0.79793923240382225</c:v>
                </c:pt>
                <c:pt idx="293">
                  <c:v>0.80059238372661057</c:v>
                </c:pt>
                <c:pt idx="294">
                  <c:v>0.80325435589947169</c:v>
                </c:pt>
                <c:pt idx="295">
                  <c:v>0.80592517681442155</c:v>
                </c:pt>
                <c:pt idx="296">
                  <c:v>0.80860488133648023</c:v>
                </c:pt>
                <c:pt idx="297">
                  <c:v>0.81129349735766376</c:v>
                </c:pt>
                <c:pt idx="298">
                  <c:v>0.81399105276998829</c:v>
                </c:pt>
                <c:pt idx="299">
                  <c:v>0.81669757546546962</c:v>
                </c:pt>
                <c:pt idx="300">
                  <c:v>0.81941310030912806</c:v>
                </c:pt>
                <c:pt idx="301">
                  <c:v>0.82213765519297954</c:v>
                </c:pt>
                <c:pt idx="302">
                  <c:v>0.8248712680090402</c:v>
                </c:pt>
                <c:pt idx="303">
                  <c:v>0.82761396664932585</c:v>
                </c:pt>
                <c:pt idx="304">
                  <c:v>0.83036578597885669</c:v>
                </c:pt>
                <c:pt idx="305">
                  <c:v>0.83312675388964874</c:v>
                </c:pt>
                <c:pt idx="306">
                  <c:v>0.835896905246722</c:v>
                </c:pt>
                <c:pt idx="307">
                  <c:v>0.83867626794209271</c:v>
                </c:pt>
                <c:pt idx="308">
                  <c:v>0.84146486986777669</c:v>
                </c:pt>
                <c:pt idx="309">
                  <c:v>0.84426274588879402</c:v>
                </c:pt>
                <c:pt idx="310">
                  <c:v>0.84706992389716085</c:v>
                </c:pt>
                <c:pt idx="311">
                  <c:v>0.8498864317848932</c:v>
                </c:pt>
                <c:pt idx="312">
                  <c:v>0.85271230441701096</c:v>
                </c:pt>
                <c:pt idx="313">
                  <c:v>0.85554757665853431</c:v>
                </c:pt>
                <c:pt idx="314">
                  <c:v>0.85839227640147941</c:v>
                </c:pt>
                <c:pt idx="315">
                  <c:v>0.86124643153786207</c:v>
                </c:pt>
                <c:pt idx="316">
                  <c:v>0.86411007693270236</c:v>
                </c:pt>
                <c:pt idx="317">
                  <c:v>0.86698324745102062</c:v>
                </c:pt>
                <c:pt idx="318">
                  <c:v>0.86986597098483254</c:v>
                </c:pt>
                <c:pt idx="319">
                  <c:v>0.87275827542615425</c:v>
                </c:pt>
                <c:pt idx="320">
                  <c:v>0.87566020261300992</c:v>
                </c:pt>
                <c:pt idx="321">
                  <c:v>0.87857177346441151</c:v>
                </c:pt>
                <c:pt idx="322">
                  <c:v>0.88149302981838318</c:v>
                </c:pt>
                <c:pt idx="323">
                  <c:v>0.88442399956694073</c:v>
                </c:pt>
                <c:pt idx="324">
                  <c:v>0.88736471060210054</c:v>
                </c:pt>
                <c:pt idx="325">
                  <c:v>0.8903152047618863</c:v>
                </c:pt>
                <c:pt idx="326">
                  <c:v>0.89327550296531033</c:v>
                </c:pt>
                <c:pt idx="327">
                  <c:v>0.89624564705039655</c:v>
                </c:pt>
                <c:pt idx="328">
                  <c:v>0.899225664909161</c:v>
                </c:pt>
                <c:pt idx="329">
                  <c:v>0.90221559140662377</c:v>
                </c:pt>
                <c:pt idx="330">
                  <c:v>0.90521546140780496</c:v>
                </c:pt>
                <c:pt idx="331">
                  <c:v>0.90822530977772442</c:v>
                </c:pt>
                <c:pt idx="332">
                  <c:v>0.91124516440839853</c:v>
                </c:pt>
                <c:pt idx="333">
                  <c:v>0.91427506016484705</c:v>
                </c:pt>
                <c:pt idx="334">
                  <c:v>0.91731502493908612</c:v>
                </c:pt>
                <c:pt idx="335">
                  <c:v>0.92036510056913978</c:v>
                </c:pt>
                <c:pt idx="336">
                  <c:v>0.92342531494702407</c:v>
                </c:pt>
                <c:pt idx="337">
                  <c:v>0.92649570991076302</c:v>
                </c:pt>
                <c:pt idx="338">
                  <c:v>0.9295763133523729</c:v>
                </c:pt>
                <c:pt idx="339">
                  <c:v>0.93266716013687345</c:v>
                </c:pt>
                <c:pt idx="340">
                  <c:v>0.93576828512928478</c:v>
                </c:pt>
                <c:pt idx="341">
                  <c:v>0.93887971622162314</c:v>
                </c:pt>
                <c:pt idx="342">
                  <c:v>0.94200149525191235</c:v>
                </c:pt>
                <c:pt idx="343">
                  <c:v>0.94513365708517261</c:v>
                </c:pt>
                <c:pt idx="344">
                  <c:v>0.94827622961341984</c:v>
                </c:pt>
                <c:pt idx="345">
                  <c:v>0.9514292546746782</c:v>
                </c:pt>
                <c:pt idx="346">
                  <c:v>0.95459276016096373</c:v>
                </c:pt>
                <c:pt idx="347">
                  <c:v>0.95776678791030045</c:v>
                </c:pt>
                <c:pt idx="348">
                  <c:v>0.96095136581470442</c:v>
                </c:pt>
                <c:pt idx="349">
                  <c:v>0.96414653571219966</c:v>
                </c:pt>
                <c:pt idx="350">
                  <c:v>0.96735232549480221</c:v>
                </c:pt>
                <c:pt idx="351">
                  <c:v>0.97056877700053623</c:v>
                </c:pt>
                <c:pt idx="352">
                  <c:v>0.9737959250944217</c:v>
                </c:pt>
                <c:pt idx="353">
                  <c:v>0.97703379766847454</c:v>
                </c:pt>
                <c:pt idx="354">
                  <c:v>0.98028243656071901</c:v>
                </c:pt>
                <c:pt idx="355">
                  <c:v>0.98354187663617509</c:v>
                </c:pt>
                <c:pt idx="356">
                  <c:v>0.98681215973286684</c:v>
                </c:pt>
                <c:pt idx="357">
                  <c:v>0.99009331374281029</c:v>
                </c:pt>
                <c:pt idx="358">
                  <c:v>0.99338538050402958</c:v>
                </c:pt>
                <c:pt idx="359">
                  <c:v>0.9966860189868687</c:v>
                </c:pt>
                <c:pt idx="360">
                  <c:v>0</c:v>
                </c:pt>
                <c:pt idx="361">
                  <c:v>0</c:v>
                </c:pt>
                <c:pt idx="362">
                  <c:v>0</c:v>
                </c:pt>
                <c:pt idx="363">
                  <c:v>0</c:v>
                </c:pt>
                <c:pt idx="364">
                  <c:v>0</c:v>
                </c:pt>
                <c:pt idx="365">
                  <c:v>0</c:v>
                </c:pt>
                <c:pt idx="366">
                  <c:v>0</c:v>
                </c:pt>
                <c:pt idx="367">
                  <c:v>0</c:v>
                </c:pt>
                <c:pt idx="368">
                  <c:v>0</c:v>
                </c:pt>
                <c:pt idx="369">
                  <c:v>0</c:v>
                </c:pt>
                <c:pt idx="370">
                  <c:v>0</c:v>
                </c:pt>
                <c:pt idx="371">
                  <c:v>0</c:v>
                </c:pt>
                <c:pt idx="372">
                  <c:v>0</c:v>
                </c:pt>
                <c:pt idx="373">
                  <c:v>0</c:v>
                </c:pt>
                <c:pt idx="374">
                  <c:v>0</c:v>
                </c:pt>
              </c:numCache>
            </c:numRef>
          </c:val>
          <c:smooth val="1"/>
          <c:extLst>
            <c:ext xmlns:c16="http://schemas.microsoft.com/office/drawing/2014/chart" uri="{C3380CC4-5D6E-409C-BE32-E72D297353CC}">
              <c16:uniqueId val="{00000000-0714-2341-B576-3E56CE12A794}"/>
            </c:ext>
          </c:extLst>
        </c:ser>
        <c:ser>
          <c:idx val="1"/>
          <c:order val="1"/>
          <c:tx>
            <c:v>Original Loan</c:v>
          </c:tx>
          <c:spPr>
            <a:ln w="28575" cap="rnd">
              <a:noFill/>
              <a:round/>
            </a:ln>
            <a:effectLst/>
          </c:spPr>
          <c:marker>
            <c:symbol val="diamond"/>
            <c:size val="3"/>
            <c:spPr>
              <a:solidFill>
                <a:schemeClr val="accent2"/>
              </a:solidFill>
              <a:ln w="9525">
                <a:solidFill>
                  <a:schemeClr val="accent2"/>
                </a:solidFill>
              </a:ln>
              <a:effectLst/>
            </c:spPr>
          </c:marker>
          <c:cat>
            <c:numRef>
              <c:f>Amortisation!$G$4:$G$378</c:f>
              <c:numCache>
                <c:formatCode>0</c:formatCode>
                <c:ptCount val="375"/>
                <c:pt idx="0">
                  <c:v>0</c:v>
                </c:pt>
                <c:pt idx="1">
                  <c:v>0</c:v>
                </c:pt>
                <c:pt idx="2">
                  <c:v>0</c:v>
                </c:pt>
                <c:pt idx="3">
                  <c:v>0</c:v>
                </c:pt>
                <c:pt idx="4">
                  <c:v>0</c:v>
                </c:pt>
                <c:pt idx="5">
                  <c:v>0</c:v>
                </c:pt>
                <c:pt idx="6">
                  <c:v>0</c:v>
                </c:pt>
                <c:pt idx="7">
                  <c:v>0</c:v>
                </c:pt>
                <c:pt idx="8">
                  <c:v>0</c:v>
                </c:pt>
                <c:pt idx="9">
                  <c:v>0</c:v>
                </c:pt>
                <c:pt idx="10">
                  <c:v>0</c:v>
                </c:pt>
                <c:pt idx="11">
                  <c:v>0</c:v>
                </c:pt>
                <c:pt idx="12">
                  <c:v>1</c:v>
                </c:pt>
                <c:pt idx="13">
                  <c:v>1</c:v>
                </c:pt>
                <c:pt idx="14">
                  <c:v>1</c:v>
                </c:pt>
                <c:pt idx="15">
                  <c:v>1</c:v>
                </c:pt>
                <c:pt idx="16">
                  <c:v>1</c:v>
                </c:pt>
                <c:pt idx="17">
                  <c:v>1</c:v>
                </c:pt>
                <c:pt idx="18">
                  <c:v>1</c:v>
                </c:pt>
                <c:pt idx="19">
                  <c:v>1</c:v>
                </c:pt>
                <c:pt idx="20">
                  <c:v>1</c:v>
                </c:pt>
                <c:pt idx="21">
                  <c:v>1</c:v>
                </c:pt>
                <c:pt idx="22">
                  <c:v>1</c:v>
                </c:pt>
                <c:pt idx="23">
                  <c:v>1</c:v>
                </c:pt>
                <c:pt idx="24">
                  <c:v>2</c:v>
                </c:pt>
                <c:pt idx="25">
                  <c:v>2</c:v>
                </c:pt>
                <c:pt idx="26">
                  <c:v>2</c:v>
                </c:pt>
                <c:pt idx="27">
                  <c:v>2</c:v>
                </c:pt>
                <c:pt idx="28">
                  <c:v>2</c:v>
                </c:pt>
                <c:pt idx="29">
                  <c:v>2</c:v>
                </c:pt>
                <c:pt idx="30">
                  <c:v>2</c:v>
                </c:pt>
                <c:pt idx="31">
                  <c:v>2</c:v>
                </c:pt>
                <c:pt idx="32">
                  <c:v>2</c:v>
                </c:pt>
                <c:pt idx="33">
                  <c:v>2</c:v>
                </c:pt>
                <c:pt idx="34">
                  <c:v>2</c:v>
                </c:pt>
                <c:pt idx="35">
                  <c:v>2</c:v>
                </c:pt>
                <c:pt idx="36">
                  <c:v>3</c:v>
                </c:pt>
                <c:pt idx="37">
                  <c:v>3</c:v>
                </c:pt>
                <c:pt idx="38">
                  <c:v>3</c:v>
                </c:pt>
                <c:pt idx="39">
                  <c:v>3</c:v>
                </c:pt>
                <c:pt idx="40">
                  <c:v>3</c:v>
                </c:pt>
                <c:pt idx="41">
                  <c:v>3</c:v>
                </c:pt>
                <c:pt idx="42">
                  <c:v>3</c:v>
                </c:pt>
                <c:pt idx="43">
                  <c:v>3</c:v>
                </c:pt>
                <c:pt idx="44">
                  <c:v>3</c:v>
                </c:pt>
                <c:pt idx="45">
                  <c:v>3</c:v>
                </c:pt>
                <c:pt idx="46">
                  <c:v>3</c:v>
                </c:pt>
                <c:pt idx="47">
                  <c:v>3</c:v>
                </c:pt>
                <c:pt idx="48">
                  <c:v>4</c:v>
                </c:pt>
                <c:pt idx="49">
                  <c:v>4</c:v>
                </c:pt>
                <c:pt idx="50">
                  <c:v>4</c:v>
                </c:pt>
                <c:pt idx="51">
                  <c:v>4</c:v>
                </c:pt>
                <c:pt idx="52">
                  <c:v>4</c:v>
                </c:pt>
                <c:pt idx="53">
                  <c:v>4</c:v>
                </c:pt>
                <c:pt idx="54">
                  <c:v>4</c:v>
                </c:pt>
                <c:pt idx="55">
                  <c:v>4</c:v>
                </c:pt>
                <c:pt idx="56">
                  <c:v>4</c:v>
                </c:pt>
                <c:pt idx="57">
                  <c:v>4</c:v>
                </c:pt>
                <c:pt idx="58">
                  <c:v>4</c:v>
                </c:pt>
                <c:pt idx="59">
                  <c:v>4</c:v>
                </c:pt>
                <c:pt idx="60">
                  <c:v>5</c:v>
                </c:pt>
                <c:pt idx="61">
                  <c:v>5</c:v>
                </c:pt>
                <c:pt idx="62">
                  <c:v>5</c:v>
                </c:pt>
                <c:pt idx="63">
                  <c:v>5</c:v>
                </c:pt>
                <c:pt idx="64">
                  <c:v>5</c:v>
                </c:pt>
                <c:pt idx="65">
                  <c:v>5</c:v>
                </c:pt>
                <c:pt idx="66">
                  <c:v>5</c:v>
                </c:pt>
                <c:pt idx="67">
                  <c:v>5</c:v>
                </c:pt>
                <c:pt idx="68">
                  <c:v>5</c:v>
                </c:pt>
                <c:pt idx="69">
                  <c:v>5</c:v>
                </c:pt>
                <c:pt idx="70">
                  <c:v>5</c:v>
                </c:pt>
                <c:pt idx="71">
                  <c:v>5</c:v>
                </c:pt>
                <c:pt idx="72">
                  <c:v>6</c:v>
                </c:pt>
                <c:pt idx="73">
                  <c:v>6</c:v>
                </c:pt>
                <c:pt idx="74">
                  <c:v>6</c:v>
                </c:pt>
                <c:pt idx="75">
                  <c:v>6</c:v>
                </c:pt>
                <c:pt idx="76">
                  <c:v>6</c:v>
                </c:pt>
                <c:pt idx="77">
                  <c:v>6</c:v>
                </c:pt>
                <c:pt idx="78">
                  <c:v>6</c:v>
                </c:pt>
                <c:pt idx="79">
                  <c:v>6</c:v>
                </c:pt>
                <c:pt idx="80">
                  <c:v>6</c:v>
                </c:pt>
                <c:pt idx="81">
                  <c:v>6</c:v>
                </c:pt>
                <c:pt idx="82">
                  <c:v>6</c:v>
                </c:pt>
                <c:pt idx="83">
                  <c:v>6</c:v>
                </c:pt>
                <c:pt idx="84">
                  <c:v>7</c:v>
                </c:pt>
                <c:pt idx="85">
                  <c:v>7</c:v>
                </c:pt>
                <c:pt idx="86">
                  <c:v>7</c:v>
                </c:pt>
                <c:pt idx="87">
                  <c:v>7</c:v>
                </c:pt>
                <c:pt idx="88">
                  <c:v>7</c:v>
                </c:pt>
                <c:pt idx="89">
                  <c:v>7</c:v>
                </c:pt>
                <c:pt idx="90">
                  <c:v>7</c:v>
                </c:pt>
                <c:pt idx="91">
                  <c:v>7</c:v>
                </c:pt>
                <c:pt idx="92">
                  <c:v>7</c:v>
                </c:pt>
                <c:pt idx="93">
                  <c:v>7</c:v>
                </c:pt>
                <c:pt idx="94">
                  <c:v>7</c:v>
                </c:pt>
                <c:pt idx="95">
                  <c:v>7</c:v>
                </c:pt>
                <c:pt idx="96">
                  <c:v>8</c:v>
                </c:pt>
                <c:pt idx="97">
                  <c:v>8</c:v>
                </c:pt>
                <c:pt idx="98">
                  <c:v>8</c:v>
                </c:pt>
                <c:pt idx="99">
                  <c:v>8</c:v>
                </c:pt>
                <c:pt idx="100">
                  <c:v>8</c:v>
                </c:pt>
                <c:pt idx="101">
                  <c:v>8</c:v>
                </c:pt>
                <c:pt idx="102">
                  <c:v>8</c:v>
                </c:pt>
                <c:pt idx="103">
                  <c:v>8</c:v>
                </c:pt>
                <c:pt idx="104">
                  <c:v>8</c:v>
                </c:pt>
                <c:pt idx="105">
                  <c:v>8</c:v>
                </c:pt>
                <c:pt idx="106">
                  <c:v>8</c:v>
                </c:pt>
                <c:pt idx="107">
                  <c:v>8</c:v>
                </c:pt>
                <c:pt idx="108">
                  <c:v>9</c:v>
                </c:pt>
                <c:pt idx="109">
                  <c:v>9</c:v>
                </c:pt>
                <c:pt idx="110">
                  <c:v>9</c:v>
                </c:pt>
                <c:pt idx="111">
                  <c:v>9</c:v>
                </c:pt>
                <c:pt idx="112">
                  <c:v>9</c:v>
                </c:pt>
                <c:pt idx="113">
                  <c:v>9</c:v>
                </c:pt>
                <c:pt idx="114">
                  <c:v>9</c:v>
                </c:pt>
                <c:pt idx="115">
                  <c:v>9</c:v>
                </c:pt>
                <c:pt idx="116">
                  <c:v>9</c:v>
                </c:pt>
                <c:pt idx="117">
                  <c:v>9</c:v>
                </c:pt>
                <c:pt idx="118">
                  <c:v>9</c:v>
                </c:pt>
                <c:pt idx="119">
                  <c:v>9</c:v>
                </c:pt>
                <c:pt idx="120">
                  <c:v>10</c:v>
                </c:pt>
                <c:pt idx="121">
                  <c:v>10</c:v>
                </c:pt>
                <c:pt idx="122">
                  <c:v>10</c:v>
                </c:pt>
                <c:pt idx="123">
                  <c:v>10</c:v>
                </c:pt>
                <c:pt idx="124">
                  <c:v>10</c:v>
                </c:pt>
                <c:pt idx="125">
                  <c:v>10</c:v>
                </c:pt>
                <c:pt idx="126">
                  <c:v>10</c:v>
                </c:pt>
                <c:pt idx="127">
                  <c:v>10</c:v>
                </c:pt>
                <c:pt idx="128">
                  <c:v>10</c:v>
                </c:pt>
                <c:pt idx="129">
                  <c:v>10</c:v>
                </c:pt>
                <c:pt idx="130">
                  <c:v>10</c:v>
                </c:pt>
                <c:pt idx="131">
                  <c:v>10</c:v>
                </c:pt>
                <c:pt idx="132">
                  <c:v>11</c:v>
                </c:pt>
                <c:pt idx="133">
                  <c:v>11</c:v>
                </c:pt>
                <c:pt idx="134">
                  <c:v>11</c:v>
                </c:pt>
                <c:pt idx="135">
                  <c:v>11</c:v>
                </c:pt>
                <c:pt idx="136">
                  <c:v>11</c:v>
                </c:pt>
                <c:pt idx="137">
                  <c:v>11</c:v>
                </c:pt>
                <c:pt idx="138">
                  <c:v>11</c:v>
                </c:pt>
                <c:pt idx="139">
                  <c:v>11</c:v>
                </c:pt>
                <c:pt idx="140">
                  <c:v>11</c:v>
                </c:pt>
                <c:pt idx="141">
                  <c:v>11</c:v>
                </c:pt>
                <c:pt idx="142">
                  <c:v>11</c:v>
                </c:pt>
                <c:pt idx="143">
                  <c:v>11</c:v>
                </c:pt>
                <c:pt idx="144">
                  <c:v>12</c:v>
                </c:pt>
                <c:pt idx="145">
                  <c:v>12</c:v>
                </c:pt>
                <c:pt idx="146">
                  <c:v>12</c:v>
                </c:pt>
                <c:pt idx="147">
                  <c:v>12</c:v>
                </c:pt>
                <c:pt idx="148">
                  <c:v>12</c:v>
                </c:pt>
                <c:pt idx="149">
                  <c:v>12</c:v>
                </c:pt>
                <c:pt idx="150">
                  <c:v>12</c:v>
                </c:pt>
                <c:pt idx="151">
                  <c:v>12</c:v>
                </c:pt>
                <c:pt idx="152">
                  <c:v>12</c:v>
                </c:pt>
                <c:pt idx="153">
                  <c:v>12</c:v>
                </c:pt>
                <c:pt idx="154">
                  <c:v>12</c:v>
                </c:pt>
                <c:pt idx="155">
                  <c:v>12</c:v>
                </c:pt>
                <c:pt idx="156">
                  <c:v>13</c:v>
                </c:pt>
                <c:pt idx="157">
                  <c:v>13</c:v>
                </c:pt>
                <c:pt idx="158">
                  <c:v>13</c:v>
                </c:pt>
                <c:pt idx="159">
                  <c:v>13</c:v>
                </c:pt>
                <c:pt idx="160">
                  <c:v>13</c:v>
                </c:pt>
                <c:pt idx="161">
                  <c:v>13</c:v>
                </c:pt>
                <c:pt idx="162">
                  <c:v>13</c:v>
                </c:pt>
                <c:pt idx="163">
                  <c:v>13</c:v>
                </c:pt>
                <c:pt idx="164">
                  <c:v>13</c:v>
                </c:pt>
                <c:pt idx="165">
                  <c:v>13</c:v>
                </c:pt>
                <c:pt idx="166">
                  <c:v>13</c:v>
                </c:pt>
                <c:pt idx="167">
                  <c:v>13</c:v>
                </c:pt>
                <c:pt idx="168">
                  <c:v>14</c:v>
                </c:pt>
                <c:pt idx="169">
                  <c:v>14</c:v>
                </c:pt>
                <c:pt idx="170">
                  <c:v>14</c:v>
                </c:pt>
                <c:pt idx="171">
                  <c:v>14</c:v>
                </c:pt>
                <c:pt idx="172">
                  <c:v>14</c:v>
                </c:pt>
                <c:pt idx="173">
                  <c:v>14</c:v>
                </c:pt>
                <c:pt idx="174">
                  <c:v>14</c:v>
                </c:pt>
                <c:pt idx="175">
                  <c:v>14</c:v>
                </c:pt>
                <c:pt idx="176">
                  <c:v>14</c:v>
                </c:pt>
                <c:pt idx="177">
                  <c:v>14</c:v>
                </c:pt>
                <c:pt idx="178">
                  <c:v>14</c:v>
                </c:pt>
                <c:pt idx="179">
                  <c:v>14</c:v>
                </c:pt>
                <c:pt idx="180">
                  <c:v>15</c:v>
                </c:pt>
                <c:pt idx="181">
                  <c:v>15</c:v>
                </c:pt>
                <c:pt idx="182">
                  <c:v>15</c:v>
                </c:pt>
                <c:pt idx="183">
                  <c:v>15</c:v>
                </c:pt>
                <c:pt idx="184">
                  <c:v>15</c:v>
                </c:pt>
                <c:pt idx="185">
                  <c:v>15</c:v>
                </c:pt>
                <c:pt idx="186">
                  <c:v>15</c:v>
                </c:pt>
                <c:pt idx="187">
                  <c:v>15</c:v>
                </c:pt>
                <c:pt idx="188">
                  <c:v>15</c:v>
                </c:pt>
                <c:pt idx="189">
                  <c:v>15</c:v>
                </c:pt>
                <c:pt idx="190">
                  <c:v>15</c:v>
                </c:pt>
                <c:pt idx="191">
                  <c:v>15</c:v>
                </c:pt>
                <c:pt idx="192">
                  <c:v>16</c:v>
                </c:pt>
                <c:pt idx="193">
                  <c:v>16</c:v>
                </c:pt>
                <c:pt idx="194">
                  <c:v>16</c:v>
                </c:pt>
                <c:pt idx="195">
                  <c:v>16</c:v>
                </c:pt>
                <c:pt idx="196">
                  <c:v>16</c:v>
                </c:pt>
                <c:pt idx="197">
                  <c:v>16</c:v>
                </c:pt>
                <c:pt idx="198">
                  <c:v>16</c:v>
                </c:pt>
                <c:pt idx="199">
                  <c:v>16</c:v>
                </c:pt>
                <c:pt idx="200">
                  <c:v>16</c:v>
                </c:pt>
                <c:pt idx="201">
                  <c:v>16</c:v>
                </c:pt>
                <c:pt idx="202">
                  <c:v>16</c:v>
                </c:pt>
                <c:pt idx="203">
                  <c:v>16</c:v>
                </c:pt>
                <c:pt idx="204">
                  <c:v>17</c:v>
                </c:pt>
                <c:pt idx="205">
                  <c:v>17</c:v>
                </c:pt>
                <c:pt idx="206">
                  <c:v>17</c:v>
                </c:pt>
                <c:pt idx="207">
                  <c:v>17</c:v>
                </c:pt>
                <c:pt idx="208">
                  <c:v>17</c:v>
                </c:pt>
                <c:pt idx="209">
                  <c:v>17</c:v>
                </c:pt>
                <c:pt idx="210">
                  <c:v>17</c:v>
                </c:pt>
                <c:pt idx="211">
                  <c:v>17</c:v>
                </c:pt>
                <c:pt idx="212">
                  <c:v>17</c:v>
                </c:pt>
                <c:pt idx="213">
                  <c:v>17</c:v>
                </c:pt>
                <c:pt idx="214">
                  <c:v>17</c:v>
                </c:pt>
                <c:pt idx="215">
                  <c:v>17</c:v>
                </c:pt>
                <c:pt idx="216">
                  <c:v>18</c:v>
                </c:pt>
                <c:pt idx="217">
                  <c:v>18</c:v>
                </c:pt>
                <c:pt idx="218">
                  <c:v>18</c:v>
                </c:pt>
                <c:pt idx="219">
                  <c:v>18</c:v>
                </c:pt>
                <c:pt idx="220">
                  <c:v>18</c:v>
                </c:pt>
                <c:pt idx="221">
                  <c:v>18</c:v>
                </c:pt>
                <c:pt idx="222">
                  <c:v>18</c:v>
                </c:pt>
                <c:pt idx="223">
                  <c:v>18</c:v>
                </c:pt>
                <c:pt idx="224">
                  <c:v>18</c:v>
                </c:pt>
                <c:pt idx="225">
                  <c:v>18</c:v>
                </c:pt>
                <c:pt idx="226">
                  <c:v>18</c:v>
                </c:pt>
                <c:pt idx="227">
                  <c:v>18</c:v>
                </c:pt>
                <c:pt idx="228">
                  <c:v>19</c:v>
                </c:pt>
                <c:pt idx="229">
                  <c:v>19</c:v>
                </c:pt>
                <c:pt idx="230">
                  <c:v>19</c:v>
                </c:pt>
                <c:pt idx="231">
                  <c:v>19</c:v>
                </c:pt>
                <c:pt idx="232">
                  <c:v>19</c:v>
                </c:pt>
                <c:pt idx="233">
                  <c:v>19</c:v>
                </c:pt>
                <c:pt idx="234">
                  <c:v>19</c:v>
                </c:pt>
                <c:pt idx="235">
                  <c:v>19</c:v>
                </c:pt>
                <c:pt idx="236">
                  <c:v>19</c:v>
                </c:pt>
                <c:pt idx="237">
                  <c:v>19</c:v>
                </c:pt>
                <c:pt idx="238">
                  <c:v>19</c:v>
                </c:pt>
                <c:pt idx="239">
                  <c:v>19</c:v>
                </c:pt>
                <c:pt idx="240">
                  <c:v>20</c:v>
                </c:pt>
                <c:pt idx="241">
                  <c:v>20</c:v>
                </c:pt>
                <c:pt idx="242">
                  <c:v>20</c:v>
                </c:pt>
                <c:pt idx="243">
                  <c:v>20</c:v>
                </c:pt>
                <c:pt idx="244">
                  <c:v>20</c:v>
                </c:pt>
                <c:pt idx="245">
                  <c:v>20</c:v>
                </c:pt>
                <c:pt idx="246">
                  <c:v>20</c:v>
                </c:pt>
                <c:pt idx="247">
                  <c:v>20</c:v>
                </c:pt>
                <c:pt idx="248">
                  <c:v>20</c:v>
                </c:pt>
                <c:pt idx="249">
                  <c:v>20</c:v>
                </c:pt>
                <c:pt idx="250">
                  <c:v>20</c:v>
                </c:pt>
                <c:pt idx="251">
                  <c:v>20</c:v>
                </c:pt>
                <c:pt idx="252">
                  <c:v>21</c:v>
                </c:pt>
                <c:pt idx="253">
                  <c:v>21</c:v>
                </c:pt>
                <c:pt idx="254">
                  <c:v>21</c:v>
                </c:pt>
                <c:pt idx="255">
                  <c:v>21</c:v>
                </c:pt>
                <c:pt idx="256">
                  <c:v>21</c:v>
                </c:pt>
                <c:pt idx="257">
                  <c:v>21</c:v>
                </c:pt>
                <c:pt idx="258">
                  <c:v>21</c:v>
                </c:pt>
                <c:pt idx="259">
                  <c:v>21</c:v>
                </c:pt>
                <c:pt idx="260">
                  <c:v>21</c:v>
                </c:pt>
                <c:pt idx="261">
                  <c:v>21</c:v>
                </c:pt>
                <c:pt idx="262">
                  <c:v>21</c:v>
                </c:pt>
                <c:pt idx="263">
                  <c:v>21</c:v>
                </c:pt>
                <c:pt idx="264">
                  <c:v>22</c:v>
                </c:pt>
                <c:pt idx="265">
                  <c:v>22</c:v>
                </c:pt>
                <c:pt idx="266">
                  <c:v>22</c:v>
                </c:pt>
                <c:pt idx="267">
                  <c:v>22</c:v>
                </c:pt>
                <c:pt idx="268">
                  <c:v>22</c:v>
                </c:pt>
                <c:pt idx="269">
                  <c:v>22</c:v>
                </c:pt>
                <c:pt idx="270">
                  <c:v>22</c:v>
                </c:pt>
                <c:pt idx="271">
                  <c:v>22</c:v>
                </c:pt>
                <c:pt idx="272">
                  <c:v>22</c:v>
                </c:pt>
                <c:pt idx="273">
                  <c:v>22</c:v>
                </c:pt>
                <c:pt idx="274">
                  <c:v>22</c:v>
                </c:pt>
                <c:pt idx="275">
                  <c:v>22</c:v>
                </c:pt>
                <c:pt idx="276">
                  <c:v>23</c:v>
                </c:pt>
                <c:pt idx="277">
                  <c:v>23</c:v>
                </c:pt>
                <c:pt idx="278">
                  <c:v>23</c:v>
                </c:pt>
                <c:pt idx="279">
                  <c:v>23</c:v>
                </c:pt>
                <c:pt idx="280">
                  <c:v>23</c:v>
                </c:pt>
                <c:pt idx="281">
                  <c:v>23</c:v>
                </c:pt>
                <c:pt idx="282">
                  <c:v>23</c:v>
                </c:pt>
                <c:pt idx="283">
                  <c:v>23</c:v>
                </c:pt>
                <c:pt idx="284">
                  <c:v>23</c:v>
                </c:pt>
                <c:pt idx="285">
                  <c:v>23</c:v>
                </c:pt>
                <c:pt idx="286">
                  <c:v>23</c:v>
                </c:pt>
                <c:pt idx="287">
                  <c:v>23</c:v>
                </c:pt>
                <c:pt idx="288">
                  <c:v>24</c:v>
                </c:pt>
                <c:pt idx="289">
                  <c:v>24</c:v>
                </c:pt>
                <c:pt idx="290">
                  <c:v>24</c:v>
                </c:pt>
                <c:pt idx="291">
                  <c:v>24</c:v>
                </c:pt>
                <c:pt idx="292">
                  <c:v>24</c:v>
                </c:pt>
                <c:pt idx="293">
                  <c:v>24</c:v>
                </c:pt>
                <c:pt idx="294">
                  <c:v>24</c:v>
                </c:pt>
                <c:pt idx="295">
                  <c:v>24</c:v>
                </c:pt>
                <c:pt idx="296">
                  <c:v>24</c:v>
                </c:pt>
                <c:pt idx="297">
                  <c:v>24</c:v>
                </c:pt>
                <c:pt idx="298">
                  <c:v>24</c:v>
                </c:pt>
                <c:pt idx="299">
                  <c:v>24</c:v>
                </c:pt>
                <c:pt idx="300">
                  <c:v>25</c:v>
                </c:pt>
                <c:pt idx="301">
                  <c:v>25</c:v>
                </c:pt>
                <c:pt idx="302">
                  <c:v>25</c:v>
                </c:pt>
                <c:pt idx="303">
                  <c:v>25</c:v>
                </c:pt>
                <c:pt idx="304">
                  <c:v>25</c:v>
                </c:pt>
                <c:pt idx="305">
                  <c:v>25</c:v>
                </c:pt>
                <c:pt idx="306">
                  <c:v>25</c:v>
                </c:pt>
                <c:pt idx="307">
                  <c:v>25</c:v>
                </c:pt>
                <c:pt idx="308">
                  <c:v>25</c:v>
                </c:pt>
                <c:pt idx="309">
                  <c:v>25</c:v>
                </c:pt>
                <c:pt idx="310">
                  <c:v>25</c:v>
                </c:pt>
                <c:pt idx="311">
                  <c:v>25</c:v>
                </c:pt>
                <c:pt idx="312">
                  <c:v>26</c:v>
                </c:pt>
                <c:pt idx="313">
                  <c:v>26</c:v>
                </c:pt>
                <c:pt idx="314">
                  <c:v>26</c:v>
                </c:pt>
                <c:pt idx="315">
                  <c:v>26</c:v>
                </c:pt>
                <c:pt idx="316">
                  <c:v>26</c:v>
                </c:pt>
                <c:pt idx="317">
                  <c:v>26</c:v>
                </c:pt>
                <c:pt idx="318">
                  <c:v>26</c:v>
                </c:pt>
                <c:pt idx="319">
                  <c:v>26</c:v>
                </c:pt>
                <c:pt idx="320">
                  <c:v>26</c:v>
                </c:pt>
                <c:pt idx="321">
                  <c:v>26</c:v>
                </c:pt>
                <c:pt idx="322">
                  <c:v>26</c:v>
                </c:pt>
                <c:pt idx="323">
                  <c:v>26</c:v>
                </c:pt>
                <c:pt idx="324">
                  <c:v>27</c:v>
                </c:pt>
                <c:pt idx="325">
                  <c:v>27</c:v>
                </c:pt>
                <c:pt idx="326">
                  <c:v>27</c:v>
                </c:pt>
                <c:pt idx="327">
                  <c:v>27</c:v>
                </c:pt>
                <c:pt idx="328">
                  <c:v>27</c:v>
                </c:pt>
                <c:pt idx="329">
                  <c:v>27</c:v>
                </c:pt>
                <c:pt idx="330">
                  <c:v>27</c:v>
                </c:pt>
                <c:pt idx="331">
                  <c:v>27</c:v>
                </c:pt>
                <c:pt idx="332">
                  <c:v>27</c:v>
                </c:pt>
                <c:pt idx="333">
                  <c:v>27</c:v>
                </c:pt>
                <c:pt idx="334">
                  <c:v>27</c:v>
                </c:pt>
                <c:pt idx="335">
                  <c:v>27</c:v>
                </c:pt>
                <c:pt idx="336">
                  <c:v>28</c:v>
                </c:pt>
                <c:pt idx="337">
                  <c:v>28</c:v>
                </c:pt>
                <c:pt idx="338">
                  <c:v>28</c:v>
                </c:pt>
                <c:pt idx="339">
                  <c:v>28</c:v>
                </c:pt>
                <c:pt idx="340">
                  <c:v>28</c:v>
                </c:pt>
                <c:pt idx="341">
                  <c:v>28</c:v>
                </c:pt>
                <c:pt idx="342">
                  <c:v>28</c:v>
                </c:pt>
                <c:pt idx="343">
                  <c:v>28</c:v>
                </c:pt>
                <c:pt idx="344">
                  <c:v>28</c:v>
                </c:pt>
                <c:pt idx="345">
                  <c:v>28</c:v>
                </c:pt>
                <c:pt idx="346">
                  <c:v>28</c:v>
                </c:pt>
                <c:pt idx="347">
                  <c:v>28</c:v>
                </c:pt>
                <c:pt idx="348">
                  <c:v>29</c:v>
                </c:pt>
                <c:pt idx="349">
                  <c:v>29</c:v>
                </c:pt>
                <c:pt idx="350">
                  <c:v>29</c:v>
                </c:pt>
                <c:pt idx="351">
                  <c:v>29</c:v>
                </c:pt>
                <c:pt idx="352">
                  <c:v>29</c:v>
                </c:pt>
                <c:pt idx="353">
                  <c:v>29</c:v>
                </c:pt>
                <c:pt idx="354">
                  <c:v>29</c:v>
                </c:pt>
                <c:pt idx="355">
                  <c:v>29</c:v>
                </c:pt>
                <c:pt idx="356">
                  <c:v>29</c:v>
                </c:pt>
                <c:pt idx="357">
                  <c:v>29</c:v>
                </c:pt>
                <c:pt idx="358">
                  <c:v>29</c:v>
                </c:pt>
                <c:pt idx="359">
                  <c:v>29</c:v>
                </c:pt>
                <c:pt idx="360">
                  <c:v>30</c:v>
                </c:pt>
                <c:pt idx="361">
                  <c:v>30</c:v>
                </c:pt>
                <c:pt idx="362">
                  <c:v>30</c:v>
                </c:pt>
                <c:pt idx="363">
                  <c:v>30</c:v>
                </c:pt>
                <c:pt idx="364">
                  <c:v>30</c:v>
                </c:pt>
                <c:pt idx="365">
                  <c:v>30</c:v>
                </c:pt>
                <c:pt idx="366">
                  <c:v>30</c:v>
                </c:pt>
                <c:pt idx="367">
                  <c:v>30</c:v>
                </c:pt>
                <c:pt idx="368">
                  <c:v>30</c:v>
                </c:pt>
                <c:pt idx="369">
                  <c:v>30</c:v>
                </c:pt>
                <c:pt idx="370">
                  <c:v>30</c:v>
                </c:pt>
                <c:pt idx="371">
                  <c:v>30</c:v>
                </c:pt>
                <c:pt idx="372">
                  <c:v>31</c:v>
                </c:pt>
                <c:pt idx="373">
                  <c:v>31</c:v>
                </c:pt>
                <c:pt idx="374">
                  <c:v>31</c:v>
                </c:pt>
              </c:numCache>
            </c:numRef>
          </c:cat>
          <c:val>
            <c:numRef>
              <c:f>Amortisation!$F$4:$F$378</c:f>
              <c:numCache>
                <c:formatCode>0.0%</c:formatCode>
                <c:ptCount val="375"/>
                <c:pt idx="0">
                  <c:v>0.30269959899278764</c:v>
                </c:pt>
                <c:pt idx="1">
                  <c:v>0.30370607541859751</c:v>
                </c:pt>
                <c:pt idx="2">
                  <c:v>0.3047158988863321</c:v>
                </c:pt>
                <c:pt idx="3">
                  <c:v>0.30572908334199966</c:v>
                </c:pt>
                <c:pt idx="4">
                  <c:v>0.30674563575860403</c:v>
                </c:pt>
                <c:pt idx="5">
                  <c:v>0.30776557008215322</c:v>
                </c:pt>
                <c:pt idx="6">
                  <c:v>0.30878889328565129</c:v>
                </c:pt>
                <c:pt idx="7">
                  <c:v>0.30981561931510637</c:v>
                </c:pt>
                <c:pt idx="8">
                  <c:v>0.31084576211652637</c:v>
                </c:pt>
                <c:pt idx="9">
                  <c:v>0.31187932866291534</c:v>
                </c:pt>
                <c:pt idx="10">
                  <c:v>0.3129163329002812</c:v>
                </c:pt>
                <c:pt idx="11">
                  <c:v>0.313956781801628</c:v>
                </c:pt>
                <c:pt idx="12">
                  <c:v>0.31500068931296399</c:v>
                </c:pt>
                <c:pt idx="13">
                  <c:v>0.31604806938029684</c:v>
                </c:pt>
                <c:pt idx="14">
                  <c:v>0.31709893594963479</c:v>
                </c:pt>
                <c:pt idx="15">
                  <c:v>0.31815329599398179</c:v>
                </c:pt>
                <c:pt idx="16">
                  <c:v>0.31921115648634169</c:v>
                </c:pt>
                <c:pt idx="17">
                  <c:v>0.32027253834572689</c:v>
                </c:pt>
                <c:pt idx="18">
                  <c:v>0.32133744854514101</c:v>
                </c:pt>
                <c:pt idx="19">
                  <c:v>0.3224059010305923</c:v>
                </c:pt>
                <c:pt idx="20">
                  <c:v>0.32347790277508481</c:v>
                </c:pt>
                <c:pt idx="21">
                  <c:v>0.32455346772462645</c:v>
                </c:pt>
                <c:pt idx="22">
                  <c:v>0.32563260982522524</c:v>
                </c:pt>
                <c:pt idx="23">
                  <c:v>0.32671534302288918</c:v>
                </c:pt>
                <c:pt idx="24">
                  <c:v>0.32780167429062224</c:v>
                </c:pt>
                <c:pt idx="25">
                  <c:v>0.32889161757443264</c:v>
                </c:pt>
                <c:pt idx="26">
                  <c:v>0.32998518682032818</c:v>
                </c:pt>
                <c:pt idx="27">
                  <c:v>0.33108238900131304</c:v>
                </c:pt>
                <c:pt idx="28">
                  <c:v>0.33218323806339523</c:v>
                </c:pt>
                <c:pt idx="29">
                  <c:v>0.33328774795258265</c:v>
                </c:pt>
                <c:pt idx="30">
                  <c:v>0.33439593261488332</c:v>
                </c:pt>
                <c:pt idx="31">
                  <c:v>0.33550780599630525</c:v>
                </c:pt>
                <c:pt idx="32">
                  <c:v>0.33662337506985285</c:v>
                </c:pt>
                <c:pt idx="33">
                  <c:v>0.33774265378153345</c:v>
                </c:pt>
                <c:pt idx="34">
                  <c:v>0.33886564910435168</c:v>
                </c:pt>
                <c:pt idx="35">
                  <c:v>0.33999238195731918</c:v>
                </c:pt>
                <c:pt idx="36">
                  <c:v>0.34112285931344</c:v>
                </c:pt>
                <c:pt idx="37">
                  <c:v>0.34225709511872238</c:v>
                </c:pt>
                <c:pt idx="38">
                  <c:v>0.34339510331917422</c:v>
                </c:pt>
                <c:pt idx="39">
                  <c:v>0.34453689786080333</c:v>
                </c:pt>
                <c:pt idx="40">
                  <c:v>0.34568248571661409</c:v>
                </c:pt>
                <c:pt idx="41">
                  <c:v>0.34683188083261429</c:v>
                </c:pt>
                <c:pt idx="42">
                  <c:v>0.34798509715481218</c:v>
                </c:pt>
                <c:pt idx="43">
                  <c:v>0.34914214862921544</c:v>
                </c:pt>
                <c:pt idx="44">
                  <c:v>0.35030304920183231</c:v>
                </c:pt>
                <c:pt idx="45">
                  <c:v>0.35146781281867068</c:v>
                </c:pt>
                <c:pt idx="46">
                  <c:v>0.35263644645273484</c:v>
                </c:pt>
                <c:pt idx="47">
                  <c:v>0.35380896405003237</c:v>
                </c:pt>
                <c:pt idx="48">
                  <c:v>0.35498537955657161</c:v>
                </c:pt>
                <c:pt idx="49">
                  <c:v>0.35616570691836047</c:v>
                </c:pt>
                <c:pt idx="50">
                  <c:v>0.35734996008140718</c:v>
                </c:pt>
                <c:pt idx="51">
                  <c:v>0.35853815299171943</c:v>
                </c:pt>
                <c:pt idx="52">
                  <c:v>0.35973029262230138</c:v>
                </c:pt>
                <c:pt idx="53">
                  <c:v>0.36092639989216524</c:v>
                </c:pt>
                <c:pt idx="54">
                  <c:v>0.36212648177431461</c:v>
                </c:pt>
                <c:pt idx="55">
                  <c:v>0.3633305591877618</c:v>
                </c:pt>
                <c:pt idx="56">
                  <c:v>0.36453863910551076</c:v>
                </c:pt>
                <c:pt idx="57">
                  <c:v>0.36575073547356962</c:v>
                </c:pt>
                <c:pt idx="58">
                  <c:v>0.36696686223794617</c:v>
                </c:pt>
                <c:pt idx="59">
                  <c:v>0.36818703334464875</c:v>
                </c:pt>
                <c:pt idx="60">
                  <c:v>0.36941125576668099</c:v>
                </c:pt>
                <c:pt idx="61">
                  <c:v>0.37063955042305519</c:v>
                </c:pt>
                <c:pt idx="62">
                  <c:v>0.37187193125977924</c:v>
                </c:pt>
                <c:pt idx="63">
                  <c:v>0.37310841222286151</c:v>
                </c:pt>
                <c:pt idx="64">
                  <c:v>0.37434900028530538</c:v>
                </c:pt>
                <c:pt idx="65">
                  <c:v>0.37559371636612326</c:v>
                </c:pt>
                <c:pt idx="66">
                  <c:v>0.37684256743831912</c:v>
                </c:pt>
                <c:pt idx="67">
                  <c:v>0.37809557442090513</c:v>
                </c:pt>
                <c:pt idx="68">
                  <c:v>0.37935274428688492</c:v>
                </c:pt>
                <c:pt idx="69">
                  <c:v>0.3806140979552709</c:v>
                </c:pt>
                <c:pt idx="70">
                  <c:v>0.38187964239906691</c:v>
                </c:pt>
                <c:pt idx="71">
                  <c:v>0.38314939853728502</c:v>
                </c:pt>
                <c:pt idx="72">
                  <c:v>0.3844233733429292</c:v>
                </c:pt>
                <c:pt idx="73">
                  <c:v>0.38570158773501151</c:v>
                </c:pt>
                <c:pt idx="74">
                  <c:v>0.38698404868653591</c:v>
                </c:pt>
                <c:pt idx="75">
                  <c:v>0.38827077711651459</c:v>
                </c:pt>
                <c:pt idx="76">
                  <c:v>0.38956177999795139</c:v>
                </c:pt>
                <c:pt idx="77">
                  <c:v>0.39085707824985838</c:v>
                </c:pt>
                <c:pt idx="78">
                  <c:v>0.39215667884523953</c:v>
                </c:pt>
                <c:pt idx="79">
                  <c:v>0.39346060270310701</c:v>
                </c:pt>
                <c:pt idx="80">
                  <c:v>0.39476886376946874</c:v>
                </c:pt>
                <c:pt idx="81">
                  <c:v>0.39608147599033272</c:v>
                </c:pt>
                <c:pt idx="82">
                  <c:v>0.39739845331170698</c:v>
                </c:pt>
                <c:pt idx="83">
                  <c:v>0.39871980967959975</c:v>
                </c:pt>
                <c:pt idx="84">
                  <c:v>0.40004555904001871</c:v>
                </c:pt>
                <c:pt idx="85">
                  <c:v>0.40137571533897187</c:v>
                </c:pt>
                <c:pt idx="86">
                  <c:v>0.40271029252246771</c:v>
                </c:pt>
                <c:pt idx="87">
                  <c:v>0.40404930453651378</c:v>
                </c:pt>
                <c:pt idx="88">
                  <c:v>0.40539277230012238</c:v>
                </c:pt>
                <c:pt idx="89">
                  <c:v>0.40674070975930143</c:v>
                </c:pt>
                <c:pt idx="90">
                  <c:v>0.40809312388705477</c:v>
                </c:pt>
                <c:pt idx="91">
                  <c:v>0.4094500356023949</c:v>
                </c:pt>
                <c:pt idx="92">
                  <c:v>0.41081145885132941</c:v>
                </c:pt>
                <c:pt idx="93">
                  <c:v>0.41217740757986632</c:v>
                </c:pt>
                <c:pt idx="94">
                  <c:v>0.41354790270701802</c:v>
                </c:pt>
                <c:pt idx="95">
                  <c:v>0.41492295120578815</c:v>
                </c:pt>
                <c:pt idx="96">
                  <c:v>0.416302573995189</c:v>
                </c:pt>
                <c:pt idx="97">
                  <c:v>0.41768678502122847</c:v>
                </c:pt>
                <c:pt idx="98">
                  <c:v>0.41907559822991447</c:v>
                </c:pt>
                <c:pt idx="99">
                  <c:v>0.42046902756725524</c:v>
                </c:pt>
                <c:pt idx="100">
                  <c:v>0.42186709395226263</c:v>
                </c:pt>
                <c:pt idx="101">
                  <c:v>0.4232698043579407</c:v>
                </c:pt>
                <c:pt idx="102">
                  <c:v>0.42467717970330165</c:v>
                </c:pt>
                <c:pt idx="103">
                  <c:v>0.42608923393435327</c:v>
                </c:pt>
                <c:pt idx="104">
                  <c:v>0.42750598099710369</c:v>
                </c:pt>
                <c:pt idx="105">
                  <c:v>0.42892744181056486</c:v>
                </c:pt>
                <c:pt idx="106">
                  <c:v>0.43035363032074503</c:v>
                </c:pt>
                <c:pt idx="107">
                  <c:v>0.43178456047365188</c:v>
                </c:pt>
                <c:pt idx="108">
                  <c:v>0.43322024621529354</c:v>
                </c:pt>
                <c:pt idx="109">
                  <c:v>0.4346607084646823</c:v>
                </c:pt>
                <c:pt idx="110">
                  <c:v>0.43610596116782585</c:v>
                </c:pt>
                <c:pt idx="111">
                  <c:v>0.43755601827073243</c:v>
                </c:pt>
                <c:pt idx="112">
                  <c:v>0.43901089371940993</c:v>
                </c:pt>
                <c:pt idx="113">
                  <c:v>0.44047060843287034</c:v>
                </c:pt>
                <c:pt idx="114">
                  <c:v>0.44193517635712187</c:v>
                </c:pt>
                <c:pt idx="115">
                  <c:v>0.44340461143817234</c:v>
                </c:pt>
                <c:pt idx="116">
                  <c:v>0.44487893459503391</c:v>
                </c:pt>
                <c:pt idx="117">
                  <c:v>0.44635815977371462</c:v>
                </c:pt>
                <c:pt idx="118">
                  <c:v>0.44784230092022237</c:v>
                </c:pt>
                <c:pt idx="119">
                  <c:v>0.44933137895356923</c:v>
                </c:pt>
                <c:pt idx="120">
                  <c:v>0.45082540781976332</c:v>
                </c:pt>
                <c:pt idx="121">
                  <c:v>0.45232440843781652</c:v>
                </c:pt>
                <c:pt idx="122">
                  <c:v>0.45382838778073298</c:v>
                </c:pt>
                <c:pt idx="123">
                  <c:v>0.45533737374052863</c:v>
                </c:pt>
                <c:pt idx="124">
                  <c:v>0.45685137329020753</c:v>
                </c:pt>
                <c:pt idx="125">
                  <c:v>0.45837040734878165</c:v>
                </c:pt>
                <c:pt idx="126">
                  <c:v>0.45989448986225911</c:v>
                </c:pt>
                <c:pt idx="127">
                  <c:v>0.46142364174965189</c:v>
                </c:pt>
                <c:pt idx="128">
                  <c:v>0.462957876956968</c:v>
                </c:pt>
                <c:pt idx="129">
                  <c:v>0.4644972164032195</c:v>
                </c:pt>
                <c:pt idx="130">
                  <c:v>0.46604167403441432</c:v>
                </c:pt>
                <c:pt idx="131">
                  <c:v>0.46759126379656069</c:v>
                </c:pt>
                <c:pt idx="132">
                  <c:v>0.46914600660867045</c:v>
                </c:pt>
                <c:pt idx="133">
                  <c:v>0.47070592338975559</c:v>
                </c:pt>
                <c:pt idx="134">
                  <c:v>0.47227102111282038</c:v>
                </c:pt>
                <c:pt idx="135">
                  <c:v>0.47384132766988052</c:v>
                </c:pt>
                <c:pt idx="136">
                  <c:v>0.47541685700694425</c:v>
                </c:pt>
                <c:pt idx="137">
                  <c:v>0.47699762307001969</c:v>
                </c:pt>
                <c:pt idx="138">
                  <c:v>0.4785836467781186</c:v>
                </c:pt>
                <c:pt idx="139">
                  <c:v>0.48017494207724909</c:v>
                </c:pt>
                <c:pt idx="140">
                  <c:v>0.48177152988642324</c:v>
                </c:pt>
                <c:pt idx="141">
                  <c:v>0.48337342415164908</c:v>
                </c:pt>
                <c:pt idx="142">
                  <c:v>0.48498064579193867</c:v>
                </c:pt>
                <c:pt idx="143">
                  <c:v>0.48659320875330003</c:v>
                </c:pt>
                <c:pt idx="144">
                  <c:v>0.48821113395474502</c:v>
                </c:pt>
                <c:pt idx="145">
                  <c:v>0.48983444231528572</c:v>
                </c:pt>
                <c:pt idx="146">
                  <c:v>0.49146314778093037</c:v>
                </c:pt>
                <c:pt idx="147">
                  <c:v>0.49309726429768663</c:v>
                </c:pt>
                <c:pt idx="148">
                  <c:v>0.49473681278456694</c:v>
                </c:pt>
                <c:pt idx="149">
                  <c:v>0.49638181416058302</c:v>
                </c:pt>
                <c:pt idx="150">
                  <c:v>0.49803228934474708</c:v>
                </c:pt>
                <c:pt idx="151">
                  <c:v>0.49968825228306701</c:v>
                </c:pt>
                <c:pt idx="152">
                  <c:v>0.50134971692155095</c:v>
                </c:pt>
                <c:pt idx="153">
                  <c:v>0.5030167111522148</c:v>
                </c:pt>
                <c:pt idx="154">
                  <c:v>0.50468924194806264</c:v>
                </c:pt>
                <c:pt idx="155">
                  <c:v>0.5063673372011106</c:v>
                </c:pt>
                <c:pt idx="156">
                  <c:v>0.50805101085736659</c:v>
                </c:pt>
                <c:pt idx="157">
                  <c:v>0.50974028383584269</c:v>
                </c:pt>
                <c:pt idx="158">
                  <c:v>0.51143517705555086</c:v>
                </c:pt>
                <c:pt idx="159">
                  <c:v>0.51313570446249912</c:v>
                </c:pt>
                <c:pt idx="160">
                  <c:v>0.51484188697569966</c:v>
                </c:pt>
                <c:pt idx="161">
                  <c:v>0.51655373854116038</c:v>
                </c:pt>
                <c:pt idx="162">
                  <c:v>0.51827128007789325</c:v>
                </c:pt>
                <c:pt idx="163">
                  <c:v>0.51999453250491023</c:v>
                </c:pt>
                <c:pt idx="164">
                  <c:v>0.52172351674122375</c:v>
                </c:pt>
                <c:pt idx="165">
                  <c:v>0.52345825370584542</c:v>
                </c:pt>
                <c:pt idx="166">
                  <c:v>0.52519875734478361</c:v>
                </c:pt>
                <c:pt idx="167">
                  <c:v>0.52694504857705005</c:v>
                </c:pt>
                <c:pt idx="168">
                  <c:v>0.52869714134865275</c:v>
                </c:pt>
                <c:pt idx="169">
                  <c:v>0.5304550635516081</c:v>
                </c:pt>
                <c:pt idx="170">
                  <c:v>0.53221882913192364</c:v>
                </c:pt>
                <c:pt idx="171">
                  <c:v>0.53398845900861169</c:v>
                </c:pt>
                <c:pt idx="172">
                  <c:v>0.53576397410068444</c:v>
                </c:pt>
                <c:pt idx="173">
                  <c:v>0.53754539532715362</c:v>
                </c:pt>
                <c:pt idx="174">
                  <c:v>0.53933273663402725</c:v>
                </c:pt>
                <c:pt idx="175">
                  <c:v>0.54112601894031764</c:v>
                </c:pt>
                <c:pt idx="176">
                  <c:v>0.54292526316503653</c:v>
                </c:pt>
                <c:pt idx="177">
                  <c:v>0.54473049022719611</c:v>
                </c:pt>
                <c:pt idx="178">
                  <c:v>0.54654172104580834</c:v>
                </c:pt>
                <c:pt idx="179">
                  <c:v>0.5483589765398853</c:v>
                </c:pt>
                <c:pt idx="180">
                  <c:v>0.5501822706554349</c:v>
                </c:pt>
                <c:pt idx="181">
                  <c:v>0.55201163128447328</c:v>
                </c:pt>
                <c:pt idx="182">
                  <c:v>0.55384707237300845</c:v>
                </c:pt>
                <c:pt idx="183">
                  <c:v>0.5556886148400525</c:v>
                </c:pt>
                <c:pt idx="184">
                  <c:v>0.55753627960461727</c:v>
                </c:pt>
                <c:pt idx="185">
                  <c:v>0.55939009455871913</c:v>
                </c:pt>
                <c:pt idx="186">
                  <c:v>0.5612500666753617</c:v>
                </c:pt>
                <c:pt idx="187">
                  <c:v>0.56311622384656124</c:v>
                </c:pt>
                <c:pt idx="188">
                  <c:v>0.56498858699132981</c:v>
                </c:pt>
                <c:pt idx="189">
                  <c:v>0.56686717702867939</c:v>
                </c:pt>
                <c:pt idx="190">
                  <c:v>0.56875201487762195</c:v>
                </c:pt>
                <c:pt idx="191">
                  <c:v>0.57064312145716944</c:v>
                </c:pt>
                <c:pt idx="192">
                  <c:v>0.57254051071333012</c:v>
                </c:pt>
                <c:pt idx="193">
                  <c:v>0.57444421053812</c:v>
                </c:pt>
                <c:pt idx="194">
                  <c:v>0.57635424185055084</c:v>
                </c:pt>
                <c:pt idx="195">
                  <c:v>0.57827062556963504</c:v>
                </c:pt>
                <c:pt idx="196">
                  <c:v>0.5801933756413804</c:v>
                </c:pt>
                <c:pt idx="197">
                  <c:v>0.58212251995780284</c:v>
                </c:pt>
                <c:pt idx="198">
                  <c:v>0.58405807943791466</c:v>
                </c:pt>
                <c:pt idx="199">
                  <c:v>0.5860000750007277</c:v>
                </c:pt>
                <c:pt idx="200">
                  <c:v>0.58794852756525418</c:v>
                </c:pt>
                <c:pt idx="201">
                  <c:v>0.58990345805050604</c:v>
                </c:pt>
                <c:pt idx="202">
                  <c:v>0.59186488737549525</c:v>
                </c:pt>
                <c:pt idx="203">
                  <c:v>0.59383284343223774</c:v>
                </c:pt>
                <c:pt idx="204">
                  <c:v>0.59580734016674175</c:v>
                </c:pt>
                <c:pt idx="205">
                  <c:v>0.59778840547102341</c:v>
                </c:pt>
                <c:pt idx="206">
                  <c:v>0.59977605329109041</c:v>
                </c:pt>
                <c:pt idx="207">
                  <c:v>0.60177031151895899</c:v>
                </c:pt>
                <c:pt idx="208">
                  <c:v>0.60377120107364113</c:v>
                </c:pt>
                <c:pt idx="209">
                  <c:v>0.6057787428741489</c:v>
                </c:pt>
                <c:pt idx="210">
                  <c:v>0.6077929578394945</c:v>
                </c:pt>
                <c:pt idx="211">
                  <c:v>0.60981387386169339</c:v>
                </c:pt>
                <c:pt idx="212">
                  <c:v>0.61184151185975821</c:v>
                </c:pt>
                <c:pt idx="213">
                  <c:v>0.61387588577969687</c:v>
                </c:pt>
                <c:pt idx="214">
                  <c:v>0.61591702351352517</c:v>
                </c:pt>
                <c:pt idx="215">
                  <c:v>0.61796495295325926</c:v>
                </c:pt>
                <c:pt idx="216">
                  <c:v>0.62001968804490726</c:v>
                </c:pt>
                <c:pt idx="217">
                  <c:v>0.62208125668048497</c:v>
                </c:pt>
                <c:pt idx="218">
                  <c:v>0.62414967977900471</c:v>
                </c:pt>
                <c:pt idx="219">
                  <c:v>0.62622497825947843</c:v>
                </c:pt>
                <c:pt idx="220">
                  <c:v>0.62830718001392205</c:v>
                </c:pt>
                <c:pt idx="221">
                  <c:v>0.63039630596134777</c:v>
                </c:pt>
                <c:pt idx="222">
                  <c:v>0.63249237702076733</c:v>
                </c:pt>
                <c:pt idx="223">
                  <c:v>0.63459542108419709</c:v>
                </c:pt>
                <c:pt idx="224">
                  <c:v>0.63670545209764495</c:v>
                </c:pt>
                <c:pt idx="225">
                  <c:v>0.63882249795312696</c:v>
                </c:pt>
                <c:pt idx="226">
                  <c:v>0.6409465865426589</c:v>
                </c:pt>
                <c:pt idx="227">
                  <c:v>0.64307773878525332</c:v>
                </c:pt>
                <c:pt idx="228">
                  <c:v>0.64521597559992183</c:v>
                </c:pt>
                <c:pt idx="229">
                  <c:v>0.6473613248786807</c:v>
                </c:pt>
                <c:pt idx="230">
                  <c:v>0.64951380754054178</c:v>
                </c:pt>
                <c:pt idx="231">
                  <c:v>0.65167344450451736</c:v>
                </c:pt>
                <c:pt idx="232">
                  <c:v>0.65384026366262327</c:v>
                </c:pt>
                <c:pt idx="233">
                  <c:v>0.65601428593387134</c:v>
                </c:pt>
                <c:pt idx="234">
                  <c:v>0.65819553921027807</c:v>
                </c:pt>
                <c:pt idx="235">
                  <c:v>0.6603840444108553</c:v>
                </c:pt>
                <c:pt idx="236">
                  <c:v>0.662579822454615</c:v>
                </c:pt>
                <c:pt idx="237">
                  <c:v>0.6647829012335732</c:v>
                </c:pt>
                <c:pt idx="238">
                  <c:v>0.66699330863974604</c:v>
                </c:pt>
                <c:pt idx="239">
                  <c:v>0.66921106559214549</c:v>
                </c:pt>
                <c:pt idx="240">
                  <c:v>0.67143619300978352</c:v>
                </c:pt>
                <c:pt idx="241">
                  <c:v>0.67366871878467638</c:v>
                </c:pt>
                <c:pt idx="242">
                  <c:v>0.67590867080883976</c:v>
                </c:pt>
                <c:pt idx="243">
                  <c:v>0.67815607000128608</c:v>
                </c:pt>
                <c:pt idx="244">
                  <c:v>0.68041094425403115</c:v>
                </c:pt>
                <c:pt idx="245">
                  <c:v>0.68267331448608704</c:v>
                </c:pt>
                <c:pt idx="246">
                  <c:v>0.68494320858946978</c:v>
                </c:pt>
                <c:pt idx="247">
                  <c:v>0.68722064748319134</c:v>
                </c:pt>
                <c:pt idx="248">
                  <c:v>0.68950565905926786</c:v>
                </c:pt>
                <c:pt idx="249">
                  <c:v>0.69179827120971549</c:v>
                </c:pt>
                <c:pt idx="250">
                  <c:v>0.69409850485354607</c:v>
                </c:pt>
                <c:pt idx="251">
                  <c:v>0.69640638788277553</c:v>
                </c:pt>
                <c:pt idx="252">
                  <c:v>0.69872194121641629</c:v>
                </c:pt>
                <c:pt idx="253">
                  <c:v>0.70104519274648425</c:v>
                </c:pt>
                <c:pt idx="254">
                  <c:v>0.70337617036499511</c:v>
                </c:pt>
                <c:pt idx="255">
                  <c:v>0.70571490196396525</c:v>
                </c:pt>
                <c:pt idx="256">
                  <c:v>0.70806140846240662</c:v>
                </c:pt>
                <c:pt idx="257">
                  <c:v>0.71041571775233536</c:v>
                </c:pt>
                <c:pt idx="258">
                  <c:v>0.71277785075276334</c:v>
                </c:pt>
                <c:pt idx="259">
                  <c:v>0.71514784232871065</c:v>
                </c:pt>
                <c:pt idx="260">
                  <c:v>0.71752571339918936</c:v>
                </c:pt>
                <c:pt idx="261">
                  <c:v>0.7199114918562155</c:v>
                </c:pt>
                <c:pt idx="262">
                  <c:v>0.72230519861880105</c:v>
                </c:pt>
                <c:pt idx="263">
                  <c:v>0.7247068685519662</c:v>
                </c:pt>
                <c:pt idx="264">
                  <c:v>0.7271165225747227</c:v>
                </c:pt>
                <c:pt idx="265">
                  <c:v>0.72953418857908692</c:v>
                </c:pt>
                <c:pt idx="266">
                  <c:v>0.73195989445707466</c:v>
                </c:pt>
                <c:pt idx="267">
                  <c:v>0.73439366112769822</c:v>
                </c:pt>
                <c:pt idx="268">
                  <c:v>0.73683552345597736</c:v>
                </c:pt>
                <c:pt idx="269">
                  <c:v>0.73928550236092416</c:v>
                </c:pt>
                <c:pt idx="270">
                  <c:v>0.74174363270755883</c:v>
                </c:pt>
                <c:pt idx="271">
                  <c:v>0.74420993541489322</c:v>
                </c:pt>
                <c:pt idx="272">
                  <c:v>0.74668443837494358</c:v>
                </c:pt>
                <c:pt idx="273">
                  <c:v>0.74916716947972573</c:v>
                </c:pt>
                <c:pt idx="274">
                  <c:v>0.75165815662125579</c:v>
                </c:pt>
                <c:pt idx="275">
                  <c:v>0.75415742071854586</c:v>
                </c:pt>
                <c:pt idx="276">
                  <c:v>0.75666499663661591</c:v>
                </c:pt>
                <c:pt idx="277">
                  <c:v>0.75918091226748197</c:v>
                </c:pt>
                <c:pt idx="278">
                  <c:v>0.76170519550316018</c:v>
                </c:pt>
                <c:pt idx="279">
                  <c:v>0.76423786726266252</c:v>
                </c:pt>
                <c:pt idx="280">
                  <c:v>0.76677896241100896</c:v>
                </c:pt>
                <c:pt idx="281">
                  <c:v>0.76932850884021564</c:v>
                </c:pt>
                <c:pt idx="282">
                  <c:v>0.77188652746929454</c:v>
                </c:pt>
                <c:pt idx="283">
                  <c:v>0.77445305316326585</c:v>
                </c:pt>
                <c:pt idx="284">
                  <c:v>0.77702811381414527</c:v>
                </c:pt>
                <c:pt idx="285">
                  <c:v>0.77961173731394917</c:v>
                </c:pt>
                <c:pt idx="286">
                  <c:v>0.78220395155469347</c:v>
                </c:pt>
                <c:pt idx="287">
                  <c:v>0.7848047844283943</c:v>
                </c:pt>
                <c:pt idx="288">
                  <c:v>0.78741426382706758</c:v>
                </c:pt>
                <c:pt idx="289">
                  <c:v>0.79003241764272925</c:v>
                </c:pt>
                <c:pt idx="290">
                  <c:v>0.79265928074039971</c:v>
                </c:pt>
                <c:pt idx="291">
                  <c:v>0.7952948740390906</c:v>
                </c:pt>
                <c:pt idx="292">
                  <c:v>0.79793923240382225</c:v>
                </c:pt>
                <c:pt idx="293">
                  <c:v>0.80059238372661057</c:v>
                </c:pt>
                <c:pt idx="294">
                  <c:v>0.80325435589947169</c:v>
                </c:pt>
                <c:pt idx="295">
                  <c:v>0.80592517681442155</c:v>
                </c:pt>
                <c:pt idx="296">
                  <c:v>0.80860488133648023</c:v>
                </c:pt>
                <c:pt idx="297">
                  <c:v>0.81129349735766376</c:v>
                </c:pt>
                <c:pt idx="298">
                  <c:v>0.81399105276998829</c:v>
                </c:pt>
                <c:pt idx="299">
                  <c:v>0.81669757546546962</c:v>
                </c:pt>
                <c:pt idx="300">
                  <c:v>0.81941310030912806</c:v>
                </c:pt>
                <c:pt idx="301">
                  <c:v>0.82213765519297954</c:v>
                </c:pt>
                <c:pt idx="302">
                  <c:v>0.8248712680090402</c:v>
                </c:pt>
                <c:pt idx="303">
                  <c:v>0.82761396664932585</c:v>
                </c:pt>
                <c:pt idx="304">
                  <c:v>0.83036578597885669</c:v>
                </c:pt>
                <c:pt idx="305">
                  <c:v>0.83312675388964874</c:v>
                </c:pt>
                <c:pt idx="306">
                  <c:v>0.835896905246722</c:v>
                </c:pt>
                <c:pt idx="307">
                  <c:v>0.83867626794209271</c:v>
                </c:pt>
                <c:pt idx="308">
                  <c:v>0.84146486986777669</c:v>
                </c:pt>
                <c:pt idx="309">
                  <c:v>0.84426274588879402</c:v>
                </c:pt>
                <c:pt idx="310">
                  <c:v>0.84706992389716085</c:v>
                </c:pt>
                <c:pt idx="311">
                  <c:v>0.8498864317848932</c:v>
                </c:pt>
                <c:pt idx="312">
                  <c:v>0.85271230441701096</c:v>
                </c:pt>
                <c:pt idx="313">
                  <c:v>0.85554757665853431</c:v>
                </c:pt>
                <c:pt idx="314">
                  <c:v>0.85839227640147941</c:v>
                </c:pt>
                <c:pt idx="315">
                  <c:v>0.86124643153786207</c:v>
                </c:pt>
                <c:pt idx="316">
                  <c:v>0.86411007693270236</c:v>
                </c:pt>
                <c:pt idx="317">
                  <c:v>0.86698324745102062</c:v>
                </c:pt>
                <c:pt idx="318">
                  <c:v>0.86986597098483254</c:v>
                </c:pt>
                <c:pt idx="319">
                  <c:v>0.87275827542615425</c:v>
                </c:pt>
                <c:pt idx="320">
                  <c:v>0.87566020261300992</c:v>
                </c:pt>
                <c:pt idx="321">
                  <c:v>0.87857177346441151</c:v>
                </c:pt>
                <c:pt idx="322">
                  <c:v>0.88149302981838318</c:v>
                </c:pt>
                <c:pt idx="323">
                  <c:v>0.88442399956694073</c:v>
                </c:pt>
                <c:pt idx="324">
                  <c:v>0.88736471060210054</c:v>
                </c:pt>
                <c:pt idx="325">
                  <c:v>0.8903152047618863</c:v>
                </c:pt>
                <c:pt idx="326">
                  <c:v>0.89327550296531033</c:v>
                </c:pt>
                <c:pt idx="327">
                  <c:v>0.89624564705039655</c:v>
                </c:pt>
                <c:pt idx="328">
                  <c:v>0.899225664909161</c:v>
                </c:pt>
                <c:pt idx="329">
                  <c:v>0.90221559140662377</c:v>
                </c:pt>
                <c:pt idx="330">
                  <c:v>0.90521546140780496</c:v>
                </c:pt>
                <c:pt idx="331">
                  <c:v>0.90822530977772442</c:v>
                </c:pt>
                <c:pt idx="332">
                  <c:v>0.91124516440839853</c:v>
                </c:pt>
                <c:pt idx="333">
                  <c:v>0.91427506016484705</c:v>
                </c:pt>
                <c:pt idx="334">
                  <c:v>0.91731502493908612</c:v>
                </c:pt>
                <c:pt idx="335">
                  <c:v>0.92036510056913978</c:v>
                </c:pt>
                <c:pt idx="336">
                  <c:v>0.92342531494702407</c:v>
                </c:pt>
                <c:pt idx="337">
                  <c:v>0.92649570991076302</c:v>
                </c:pt>
                <c:pt idx="338">
                  <c:v>0.9295763133523729</c:v>
                </c:pt>
                <c:pt idx="339">
                  <c:v>0.93266716013687345</c:v>
                </c:pt>
                <c:pt idx="340">
                  <c:v>0.93576828512928478</c:v>
                </c:pt>
                <c:pt idx="341">
                  <c:v>0.93887971622162314</c:v>
                </c:pt>
                <c:pt idx="342">
                  <c:v>0.94200149525191235</c:v>
                </c:pt>
                <c:pt idx="343">
                  <c:v>0.94513365708517261</c:v>
                </c:pt>
                <c:pt idx="344">
                  <c:v>0.94827622961341984</c:v>
                </c:pt>
                <c:pt idx="345">
                  <c:v>0.9514292546746782</c:v>
                </c:pt>
                <c:pt idx="346">
                  <c:v>0.95459276016096373</c:v>
                </c:pt>
                <c:pt idx="347">
                  <c:v>0.95776678791030045</c:v>
                </c:pt>
                <c:pt idx="348">
                  <c:v>0.96095136581470442</c:v>
                </c:pt>
                <c:pt idx="349">
                  <c:v>0.96414653571219966</c:v>
                </c:pt>
                <c:pt idx="350">
                  <c:v>0.96735232549480221</c:v>
                </c:pt>
                <c:pt idx="351">
                  <c:v>0.97056877700053623</c:v>
                </c:pt>
                <c:pt idx="352">
                  <c:v>0.9737959250944217</c:v>
                </c:pt>
                <c:pt idx="353">
                  <c:v>0.97703379766847454</c:v>
                </c:pt>
                <c:pt idx="354">
                  <c:v>0.98028243656071901</c:v>
                </c:pt>
                <c:pt idx="355">
                  <c:v>0.98354187663617509</c:v>
                </c:pt>
                <c:pt idx="356">
                  <c:v>0.98681215973286684</c:v>
                </c:pt>
                <c:pt idx="357">
                  <c:v>0.99009331374281029</c:v>
                </c:pt>
                <c:pt idx="358">
                  <c:v>0.99338538050402958</c:v>
                </c:pt>
                <c:pt idx="359">
                  <c:v>0.9966860189868687</c:v>
                </c:pt>
                <c:pt idx="360">
                  <c:v>0</c:v>
                </c:pt>
                <c:pt idx="361">
                  <c:v>0</c:v>
                </c:pt>
                <c:pt idx="362">
                  <c:v>0</c:v>
                </c:pt>
                <c:pt idx="363">
                  <c:v>0</c:v>
                </c:pt>
                <c:pt idx="364">
                  <c:v>0</c:v>
                </c:pt>
                <c:pt idx="365">
                  <c:v>0</c:v>
                </c:pt>
                <c:pt idx="366">
                  <c:v>0</c:v>
                </c:pt>
                <c:pt idx="367">
                  <c:v>0</c:v>
                </c:pt>
                <c:pt idx="368">
                  <c:v>0</c:v>
                </c:pt>
                <c:pt idx="369">
                  <c:v>0</c:v>
                </c:pt>
                <c:pt idx="370">
                  <c:v>0</c:v>
                </c:pt>
                <c:pt idx="371">
                  <c:v>0</c:v>
                </c:pt>
                <c:pt idx="372">
                  <c:v>0</c:v>
                </c:pt>
                <c:pt idx="373">
                  <c:v>0</c:v>
                </c:pt>
                <c:pt idx="374">
                  <c:v>0</c:v>
                </c:pt>
              </c:numCache>
            </c:numRef>
          </c:val>
          <c:smooth val="1"/>
          <c:extLst>
            <c:ext xmlns:c16="http://schemas.microsoft.com/office/drawing/2014/chart" uri="{C3380CC4-5D6E-409C-BE32-E72D297353CC}">
              <c16:uniqueId val="{00000001-0714-2341-B576-3E56CE12A794}"/>
            </c:ext>
          </c:extLst>
        </c:ser>
        <c:dLbls>
          <c:showLegendKey val="0"/>
          <c:showVal val="0"/>
          <c:showCatName val="0"/>
          <c:showSerName val="0"/>
          <c:showPercent val="0"/>
          <c:showBubbleSize val="0"/>
        </c:dLbls>
        <c:marker val="1"/>
        <c:smooth val="0"/>
        <c:axId val="1588129952"/>
        <c:axId val="1588131648"/>
      </c:lineChart>
      <c:catAx>
        <c:axId val="1588129952"/>
        <c:scaling>
          <c:orientation val="minMax"/>
        </c:scaling>
        <c:delete val="0"/>
        <c:axPos val="b"/>
        <c:title>
          <c:tx>
            <c:rich>
              <a:bodyPr rot="0" spcFirstLastPara="1" vertOverflow="ellipsis" vert="horz" wrap="square" anchor="ctr" anchorCtr="1"/>
              <a:lstStyle/>
              <a:p>
                <a:pPr>
                  <a:defRPr sz="1000" b="0" i="0" u="none" strike="noStrike" kern="1200" baseline="0">
                    <a:solidFill>
                      <a:srgbClr val="C00000"/>
                    </a:solidFill>
                    <a:latin typeface="+mn-lt"/>
                    <a:ea typeface="+mn-ea"/>
                    <a:cs typeface="+mn-cs"/>
                  </a:defRPr>
                </a:pPr>
                <a:r>
                  <a:rPr lang="en-US" b="1">
                    <a:solidFill>
                      <a:srgbClr val="C00000"/>
                    </a:solidFill>
                  </a:rPr>
                  <a:t>Years</a:t>
                </a:r>
              </a:p>
            </c:rich>
          </c:tx>
          <c:overlay val="0"/>
          <c:spPr>
            <a:noFill/>
            <a:ln>
              <a:noFill/>
            </a:ln>
            <a:effectLst/>
          </c:spPr>
          <c:txPr>
            <a:bodyPr rot="0" spcFirstLastPara="1" vertOverflow="ellipsis" vert="horz" wrap="square" anchor="ctr" anchorCtr="1"/>
            <a:lstStyle/>
            <a:p>
              <a:pPr>
                <a:defRPr sz="1000" b="0" i="0" u="none" strike="noStrike" kern="1200" baseline="0">
                  <a:solidFill>
                    <a:srgbClr val="C00000"/>
                  </a:solidFill>
                  <a:latin typeface="+mn-lt"/>
                  <a:ea typeface="+mn-ea"/>
                  <a:cs typeface="+mn-cs"/>
                </a:defRPr>
              </a:pPr>
              <a:endParaRPr lang="en-US"/>
            </a:p>
          </c:txPr>
        </c:title>
        <c:numFmt formatCode="0" sourceLinked="1"/>
        <c:majorTickMark val="out"/>
        <c:minorTickMark val="none"/>
        <c:tickLblPos val="nextTo"/>
        <c:spPr>
          <a:noFill/>
          <a:ln w="25400" cap="flat" cmpd="sng" algn="ctr">
            <a:solidFill>
              <a:srgbClr val="C00000"/>
            </a:solidFill>
            <a:round/>
          </a:ln>
          <a:effectLst/>
        </c:spPr>
        <c:txPr>
          <a:bodyPr rot="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88131648"/>
        <c:crosses val="autoZero"/>
        <c:auto val="1"/>
        <c:lblAlgn val="ctr"/>
        <c:lblOffset val="100"/>
        <c:tickLblSkip val="12"/>
        <c:tickMarkSkip val="12"/>
        <c:noMultiLvlLbl val="0"/>
      </c:catAx>
      <c:valAx>
        <c:axId val="1588131648"/>
        <c:scaling>
          <c:orientation val="minMax"/>
          <c:max val="1"/>
          <c:min val="0.2"/>
        </c:scaling>
        <c:delete val="0"/>
        <c:axPos val="l"/>
        <c:majorGridlines>
          <c:spPr>
            <a:ln w="9525" cap="flat" cmpd="sng" algn="ctr">
              <a:solidFill>
                <a:srgbClr val="C00000">
                  <a:alpha val="20000"/>
                </a:srgbClr>
              </a:solidFill>
              <a:prstDash val="dash"/>
              <a:round/>
            </a:ln>
            <a:effectLst/>
          </c:spPr>
        </c:majorGridlines>
        <c:numFmt formatCode="0%" sourceLinked="0"/>
        <c:majorTickMark val="cross"/>
        <c:minorTickMark val="out"/>
        <c:tickLblPos val="nextTo"/>
        <c:spPr>
          <a:noFill/>
          <a:ln w="25400">
            <a:solidFill>
              <a:srgbClr val="C00000"/>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88129952"/>
        <c:crosses val="autoZero"/>
        <c:crossBetween val="between"/>
        <c:majorUnit val="0.1"/>
        <c:minorUnit val="1.0000000000000002E-2"/>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rgbClr val="C00000"/>
                </a:solidFill>
                <a:latin typeface="+mn-lt"/>
                <a:ea typeface="+mn-ea"/>
                <a:cs typeface="+mn-cs"/>
              </a:defRPr>
            </a:pPr>
            <a:r>
              <a:rPr lang="en-US" b="1">
                <a:solidFill>
                  <a:srgbClr val="C00000"/>
                </a:solidFill>
              </a:rPr>
              <a:t>Home Loan Balance Outstanding</a:t>
            </a:r>
          </a:p>
        </c:rich>
      </c:tx>
      <c:overlay val="0"/>
      <c:spPr>
        <a:noFill/>
        <a:ln>
          <a:noFill/>
        </a:ln>
        <a:effectLst/>
      </c:spPr>
      <c:txPr>
        <a:bodyPr rot="0" spcFirstLastPara="1" vertOverflow="ellipsis" vert="horz" wrap="square" anchor="ctr" anchorCtr="1"/>
        <a:lstStyle/>
        <a:p>
          <a:pPr>
            <a:defRPr sz="1400" b="1" i="0" u="none" strike="noStrike" kern="1200" spc="0" baseline="0">
              <a:solidFill>
                <a:srgbClr val="C00000"/>
              </a:solidFill>
              <a:latin typeface="+mn-lt"/>
              <a:ea typeface="+mn-ea"/>
              <a:cs typeface="+mn-cs"/>
            </a:defRPr>
          </a:pPr>
          <a:endParaRPr lang="en-US"/>
        </a:p>
      </c:txPr>
    </c:title>
    <c:autoTitleDeleted val="0"/>
    <c:plotArea>
      <c:layout/>
      <c:lineChart>
        <c:grouping val="standard"/>
        <c:varyColors val="0"/>
        <c:ser>
          <c:idx val="0"/>
          <c:order val="0"/>
          <c:tx>
            <c:v>Loan with Extra Payments</c:v>
          </c:tx>
          <c:spPr>
            <a:ln w="28575" cap="rnd">
              <a:solidFill>
                <a:schemeClr val="accent1"/>
              </a:solidFill>
              <a:round/>
            </a:ln>
            <a:effectLst/>
          </c:spPr>
          <c:marker>
            <c:symbol val="none"/>
          </c:marker>
          <c:cat>
            <c:numRef>
              <c:f>Amortisation!$G$4:$G$378</c:f>
              <c:numCache>
                <c:formatCode>0</c:formatCode>
                <c:ptCount val="375"/>
                <c:pt idx="0">
                  <c:v>0</c:v>
                </c:pt>
                <c:pt idx="1">
                  <c:v>0</c:v>
                </c:pt>
                <c:pt idx="2">
                  <c:v>0</c:v>
                </c:pt>
                <c:pt idx="3">
                  <c:v>0</c:v>
                </c:pt>
                <c:pt idx="4">
                  <c:v>0</c:v>
                </c:pt>
                <c:pt idx="5">
                  <c:v>0</c:v>
                </c:pt>
                <c:pt idx="6">
                  <c:v>0</c:v>
                </c:pt>
                <c:pt idx="7">
                  <c:v>0</c:v>
                </c:pt>
                <c:pt idx="8">
                  <c:v>0</c:v>
                </c:pt>
                <c:pt idx="9">
                  <c:v>0</c:v>
                </c:pt>
                <c:pt idx="10">
                  <c:v>0</c:v>
                </c:pt>
                <c:pt idx="11">
                  <c:v>0</c:v>
                </c:pt>
                <c:pt idx="12">
                  <c:v>1</c:v>
                </c:pt>
                <c:pt idx="13">
                  <c:v>1</c:v>
                </c:pt>
                <c:pt idx="14">
                  <c:v>1</c:v>
                </c:pt>
                <c:pt idx="15">
                  <c:v>1</c:v>
                </c:pt>
                <c:pt idx="16">
                  <c:v>1</c:v>
                </c:pt>
                <c:pt idx="17">
                  <c:v>1</c:v>
                </c:pt>
                <c:pt idx="18">
                  <c:v>1</c:v>
                </c:pt>
                <c:pt idx="19">
                  <c:v>1</c:v>
                </c:pt>
                <c:pt idx="20">
                  <c:v>1</c:v>
                </c:pt>
                <c:pt idx="21">
                  <c:v>1</c:v>
                </c:pt>
                <c:pt idx="22">
                  <c:v>1</c:v>
                </c:pt>
                <c:pt idx="23">
                  <c:v>1</c:v>
                </c:pt>
                <c:pt idx="24">
                  <c:v>2</c:v>
                </c:pt>
                <c:pt idx="25">
                  <c:v>2</c:v>
                </c:pt>
                <c:pt idx="26">
                  <c:v>2</c:v>
                </c:pt>
                <c:pt idx="27">
                  <c:v>2</c:v>
                </c:pt>
                <c:pt idx="28">
                  <c:v>2</c:v>
                </c:pt>
                <c:pt idx="29">
                  <c:v>2</c:v>
                </c:pt>
                <c:pt idx="30">
                  <c:v>2</c:v>
                </c:pt>
                <c:pt idx="31">
                  <c:v>2</c:v>
                </c:pt>
                <c:pt idx="32">
                  <c:v>2</c:v>
                </c:pt>
                <c:pt idx="33">
                  <c:v>2</c:v>
                </c:pt>
                <c:pt idx="34">
                  <c:v>2</c:v>
                </c:pt>
                <c:pt idx="35">
                  <c:v>2</c:v>
                </c:pt>
                <c:pt idx="36">
                  <c:v>3</c:v>
                </c:pt>
                <c:pt idx="37">
                  <c:v>3</c:v>
                </c:pt>
                <c:pt idx="38">
                  <c:v>3</c:v>
                </c:pt>
                <c:pt idx="39">
                  <c:v>3</c:v>
                </c:pt>
                <c:pt idx="40">
                  <c:v>3</c:v>
                </c:pt>
                <c:pt idx="41">
                  <c:v>3</c:v>
                </c:pt>
                <c:pt idx="42">
                  <c:v>3</c:v>
                </c:pt>
                <c:pt idx="43">
                  <c:v>3</c:v>
                </c:pt>
                <c:pt idx="44">
                  <c:v>3</c:v>
                </c:pt>
                <c:pt idx="45">
                  <c:v>3</c:v>
                </c:pt>
                <c:pt idx="46">
                  <c:v>3</c:v>
                </c:pt>
                <c:pt idx="47">
                  <c:v>3</c:v>
                </c:pt>
                <c:pt idx="48">
                  <c:v>4</c:v>
                </c:pt>
                <c:pt idx="49">
                  <c:v>4</c:v>
                </c:pt>
                <c:pt idx="50">
                  <c:v>4</c:v>
                </c:pt>
                <c:pt idx="51">
                  <c:v>4</c:v>
                </c:pt>
                <c:pt idx="52">
                  <c:v>4</c:v>
                </c:pt>
                <c:pt idx="53">
                  <c:v>4</c:v>
                </c:pt>
                <c:pt idx="54">
                  <c:v>4</c:v>
                </c:pt>
                <c:pt idx="55">
                  <c:v>4</c:v>
                </c:pt>
                <c:pt idx="56">
                  <c:v>4</c:v>
                </c:pt>
                <c:pt idx="57">
                  <c:v>4</c:v>
                </c:pt>
                <c:pt idx="58">
                  <c:v>4</c:v>
                </c:pt>
                <c:pt idx="59">
                  <c:v>4</c:v>
                </c:pt>
                <c:pt idx="60">
                  <c:v>5</c:v>
                </c:pt>
                <c:pt idx="61">
                  <c:v>5</c:v>
                </c:pt>
                <c:pt idx="62">
                  <c:v>5</c:v>
                </c:pt>
                <c:pt idx="63">
                  <c:v>5</c:v>
                </c:pt>
                <c:pt idx="64">
                  <c:v>5</c:v>
                </c:pt>
                <c:pt idx="65">
                  <c:v>5</c:v>
                </c:pt>
                <c:pt idx="66">
                  <c:v>5</c:v>
                </c:pt>
                <c:pt idx="67">
                  <c:v>5</c:v>
                </c:pt>
                <c:pt idx="68">
                  <c:v>5</c:v>
                </c:pt>
                <c:pt idx="69">
                  <c:v>5</c:v>
                </c:pt>
                <c:pt idx="70">
                  <c:v>5</c:v>
                </c:pt>
                <c:pt idx="71">
                  <c:v>5</c:v>
                </c:pt>
                <c:pt idx="72">
                  <c:v>6</c:v>
                </c:pt>
                <c:pt idx="73">
                  <c:v>6</c:v>
                </c:pt>
                <c:pt idx="74">
                  <c:v>6</c:v>
                </c:pt>
                <c:pt idx="75">
                  <c:v>6</c:v>
                </c:pt>
                <c:pt idx="76">
                  <c:v>6</c:v>
                </c:pt>
                <c:pt idx="77">
                  <c:v>6</c:v>
                </c:pt>
                <c:pt idx="78">
                  <c:v>6</c:v>
                </c:pt>
                <c:pt idx="79">
                  <c:v>6</c:v>
                </c:pt>
                <c:pt idx="80">
                  <c:v>6</c:v>
                </c:pt>
                <c:pt idx="81">
                  <c:v>6</c:v>
                </c:pt>
                <c:pt idx="82">
                  <c:v>6</c:v>
                </c:pt>
                <c:pt idx="83">
                  <c:v>6</c:v>
                </c:pt>
                <c:pt idx="84">
                  <c:v>7</c:v>
                </c:pt>
                <c:pt idx="85">
                  <c:v>7</c:v>
                </c:pt>
                <c:pt idx="86">
                  <c:v>7</c:v>
                </c:pt>
                <c:pt idx="87">
                  <c:v>7</c:v>
                </c:pt>
                <c:pt idx="88">
                  <c:v>7</c:v>
                </c:pt>
                <c:pt idx="89">
                  <c:v>7</c:v>
                </c:pt>
                <c:pt idx="90">
                  <c:v>7</c:v>
                </c:pt>
                <c:pt idx="91">
                  <c:v>7</c:v>
                </c:pt>
                <c:pt idx="92">
                  <c:v>7</c:v>
                </c:pt>
                <c:pt idx="93">
                  <c:v>7</c:v>
                </c:pt>
                <c:pt idx="94">
                  <c:v>7</c:v>
                </c:pt>
                <c:pt idx="95">
                  <c:v>7</c:v>
                </c:pt>
                <c:pt idx="96">
                  <c:v>8</c:v>
                </c:pt>
                <c:pt idx="97">
                  <c:v>8</c:v>
                </c:pt>
                <c:pt idx="98">
                  <c:v>8</c:v>
                </c:pt>
                <c:pt idx="99">
                  <c:v>8</c:v>
                </c:pt>
                <c:pt idx="100">
                  <c:v>8</c:v>
                </c:pt>
                <c:pt idx="101">
                  <c:v>8</c:v>
                </c:pt>
                <c:pt idx="102">
                  <c:v>8</c:v>
                </c:pt>
                <c:pt idx="103">
                  <c:v>8</c:v>
                </c:pt>
                <c:pt idx="104">
                  <c:v>8</c:v>
                </c:pt>
                <c:pt idx="105">
                  <c:v>8</c:v>
                </c:pt>
                <c:pt idx="106">
                  <c:v>8</c:v>
                </c:pt>
                <c:pt idx="107">
                  <c:v>8</c:v>
                </c:pt>
                <c:pt idx="108">
                  <c:v>9</c:v>
                </c:pt>
                <c:pt idx="109">
                  <c:v>9</c:v>
                </c:pt>
                <c:pt idx="110">
                  <c:v>9</c:v>
                </c:pt>
                <c:pt idx="111">
                  <c:v>9</c:v>
                </c:pt>
                <c:pt idx="112">
                  <c:v>9</c:v>
                </c:pt>
                <c:pt idx="113">
                  <c:v>9</c:v>
                </c:pt>
                <c:pt idx="114">
                  <c:v>9</c:v>
                </c:pt>
                <c:pt idx="115">
                  <c:v>9</c:v>
                </c:pt>
                <c:pt idx="116">
                  <c:v>9</c:v>
                </c:pt>
                <c:pt idx="117">
                  <c:v>9</c:v>
                </c:pt>
                <c:pt idx="118">
                  <c:v>9</c:v>
                </c:pt>
                <c:pt idx="119">
                  <c:v>9</c:v>
                </c:pt>
                <c:pt idx="120">
                  <c:v>10</c:v>
                </c:pt>
                <c:pt idx="121">
                  <c:v>10</c:v>
                </c:pt>
                <c:pt idx="122">
                  <c:v>10</c:v>
                </c:pt>
                <c:pt idx="123">
                  <c:v>10</c:v>
                </c:pt>
                <c:pt idx="124">
                  <c:v>10</c:v>
                </c:pt>
                <c:pt idx="125">
                  <c:v>10</c:v>
                </c:pt>
                <c:pt idx="126">
                  <c:v>10</c:v>
                </c:pt>
                <c:pt idx="127">
                  <c:v>10</c:v>
                </c:pt>
                <c:pt idx="128">
                  <c:v>10</c:v>
                </c:pt>
                <c:pt idx="129">
                  <c:v>10</c:v>
                </c:pt>
                <c:pt idx="130">
                  <c:v>10</c:v>
                </c:pt>
                <c:pt idx="131">
                  <c:v>10</c:v>
                </c:pt>
                <c:pt idx="132">
                  <c:v>11</c:v>
                </c:pt>
                <c:pt idx="133">
                  <c:v>11</c:v>
                </c:pt>
                <c:pt idx="134">
                  <c:v>11</c:v>
                </c:pt>
                <c:pt idx="135">
                  <c:v>11</c:v>
                </c:pt>
                <c:pt idx="136">
                  <c:v>11</c:v>
                </c:pt>
                <c:pt idx="137">
                  <c:v>11</c:v>
                </c:pt>
                <c:pt idx="138">
                  <c:v>11</c:v>
                </c:pt>
                <c:pt idx="139">
                  <c:v>11</c:v>
                </c:pt>
                <c:pt idx="140">
                  <c:v>11</c:v>
                </c:pt>
                <c:pt idx="141">
                  <c:v>11</c:v>
                </c:pt>
                <c:pt idx="142">
                  <c:v>11</c:v>
                </c:pt>
                <c:pt idx="143">
                  <c:v>11</c:v>
                </c:pt>
                <c:pt idx="144">
                  <c:v>12</c:v>
                </c:pt>
                <c:pt idx="145">
                  <c:v>12</c:v>
                </c:pt>
                <c:pt idx="146">
                  <c:v>12</c:v>
                </c:pt>
                <c:pt idx="147">
                  <c:v>12</c:v>
                </c:pt>
                <c:pt idx="148">
                  <c:v>12</c:v>
                </c:pt>
                <c:pt idx="149">
                  <c:v>12</c:v>
                </c:pt>
                <c:pt idx="150">
                  <c:v>12</c:v>
                </c:pt>
                <c:pt idx="151">
                  <c:v>12</c:v>
                </c:pt>
                <c:pt idx="152">
                  <c:v>12</c:v>
                </c:pt>
                <c:pt idx="153">
                  <c:v>12</c:v>
                </c:pt>
                <c:pt idx="154">
                  <c:v>12</c:v>
                </c:pt>
                <c:pt idx="155">
                  <c:v>12</c:v>
                </c:pt>
                <c:pt idx="156">
                  <c:v>13</c:v>
                </c:pt>
                <c:pt idx="157">
                  <c:v>13</c:v>
                </c:pt>
                <c:pt idx="158">
                  <c:v>13</c:v>
                </c:pt>
                <c:pt idx="159">
                  <c:v>13</c:v>
                </c:pt>
                <c:pt idx="160">
                  <c:v>13</c:v>
                </c:pt>
                <c:pt idx="161">
                  <c:v>13</c:v>
                </c:pt>
                <c:pt idx="162">
                  <c:v>13</c:v>
                </c:pt>
                <c:pt idx="163">
                  <c:v>13</c:v>
                </c:pt>
                <c:pt idx="164">
                  <c:v>13</c:v>
                </c:pt>
                <c:pt idx="165">
                  <c:v>13</c:v>
                </c:pt>
                <c:pt idx="166">
                  <c:v>13</c:v>
                </c:pt>
                <c:pt idx="167">
                  <c:v>13</c:v>
                </c:pt>
                <c:pt idx="168">
                  <c:v>14</c:v>
                </c:pt>
                <c:pt idx="169">
                  <c:v>14</c:v>
                </c:pt>
                <c:pt idx="170">
                  <c:v>14</c:v>
                </c:pt>
                <c:pt idx="171">
                  <c:v>14</c:v>
                </c:pt>
                <c:pt idx="172">
                  <c:v>14</c:v>
                </c:pt>
                <c:pt idx="173">
                  <c:v>14</c:v>
                </c:pt>
                <c:pt idx="174">
                  <c:v>14</c:v>
                </c:pt>
                <c:pt idx="175">
                  <c:v>14</c:v>
                </c:pt>
                <c:pt idx="176">
                  <c:v>14</c:v>
                </c:pt>
                <c:pt idx="177">
                  <c:v>14</c:v>
                </c:pt>
                <c:pt idx="178">
                  <c:v>14</c:v>
                </c:pt>
                <c:pt idx="179">
                  <c:v>14</c:v>
                </c:pt>
                <c:pt idx="180">
                  <c:v>15</c:v>
                </c:pt>
                <c:pt idx="181">
                  <c:v>15</c:v>
                </c:pt>
                <c:pt idx="182">
                  <c:v>15</c:v>
                </c:pt>
                <c:pt idx="183">
                  <c:v>15</c:v>
                </c:pt>
                <c:pt idx="184">
                  <c:v>15</c:v>
                </c:pt>
                <c:pt idx="185">
                  <c:v>15</c:v>
                </c:pt>
                <c:pt idx="186">
                  <c:v>15</c:v>
                </c:pt>
                <c:pt idx="187">
                  <c:v>15</c:v>
                </c:pt>
                <c:pt idx="188">
                  <c:v>15</c:v>
                </c:pt>
                <c:pt idx="189">
                  <c:v>15</c:v>
                </c:pt>
                <c:pt idx="190">
                  <c:v>15</c:v>
                </c:pt>
                <c:pt idx="191">
                  <c:v>15</c:v>
                </c:pt>
                <c:pt idx="192">
                  <c:v>16</c:v>
                </c:pt>
                <c:pt idx="193">
                  <c:v>16</c:v>
                </c:pt>
                <c:pt idx="194">
                  <c:v>16</c:v>
                </c:pt>
                <c:pt idx="195">
                  <c:v>16</c:v>
                </c:pt>
                <c:pt idx="196">
                  <c:v>16</c:v>
                </c:pt>
                <c:pt idx="197">
                  <c:v>16</c:v>
                </c:pt>
                <c:pt idx="198">
                  <c:v>16</c:v>
                </c:pt>
                <c:pt idx="199">
                  <c:v>16</c:v>
                </c:pt>
                <c:pt idx="200">
                  <c:v>16</c:v>
                </c:pt>
                <c:pt idx="201">
                  <c:v>16</c:v>
                </c:pt>
                <c:pt idx="202">
                  <c:v>16</c:v>
                </c:pt>
                <c:pt idx="203">
                  <c:v>16</c:v>
                </c:pt>
                <c:pt idx="204">
                  <c:v>17</c:v>
                </c:pt>
                <c:pt idx="205">
                  <c:v>17</c:v>
                </c:pt>
                <c:pt idx="206">
                  <c:v>17</c:v>
                </c:pt>
                <c:pt idx="207">
                  <c:v>17</c:v>
                </c:pt>
                <c:pt idx="208">
                  <c:v>17</c:v>
                </c:pt>
                <c:pt idx="209">
                  <c:v>17</c:v>
                </c:pt>
                <c:pt idx="210">
                  <c:v>17</c:v>
                </c:pt>
                <c:pt idx="211">
                  <c:v>17</c:v>
                </c:pt>
                <c:pt idx="212">
                  <c:v>17</c:v>
                </c:pt>
                <c:pt idx="213">
                  <c:v>17</c:v>
                </c:pt>
                <c:pt idx="214">
                  <c:v>17</c:v>
                </c:pt>
                <c:pt idx="215">
                  <c:v>17</c:v>
                </c:pt>
                <c:pt idx="216">
                  <c:v>18</c:v>
                </c:pt>
                <c:pt idx="217">
                  <c:v>18</c:v>
                </c:pt>
                <c:pt idx="218">
                  <c:v>18</c:v>
                </c:pt>
                <c:pt idx="219">
                  <c:v>18</c:v>
                </c:pt>
                <c:pt idx="220">
                  <c:v>18</c:v>
                </c:pt>
                <c:pt idx="221">
                  <c:v>18</c:v>
                </c:pt>
                <c:pt idx="222">
                  <c:v>18</c:v>
                </c:pt>
                <c:pt idx="223">
                  <c:v>18</c:v>
                </c:pt>
                <c:pt idx="224">
                  <c:v>18</c:v>
                </c:pt>
                <c:pt idx="225">
                  <c:v>18</c:v>
                </c:pt>
                <c:pt idx="226">
                  <c:v>18</c:v>
                </c:pt>
                <c:pt idx="227">
                  <c:v>18</c:v>
                </c:pt>
                <c:pt idx="228">
                  <c:v>19</c:v>
                </c:pt>
                <c:pt idx="229">
                  <c:v>19</c:v>
                </c:pt>
                <c:pt idx="230">
                  <c:v>19</c:v>
                </c:pt>
                <c:pt idx="231">
                  <c:v>19</c:v>
                </c:pt>
                <c:pt idx="232">
                  <c:v>19</c:v>
                </c:pt>
                <c:pt idx="233">
                  <c:v>19</c:v>
                </c:pt>
                <c:pt idx="234">
                  <c:v>19</c:v>
                </c:pt>
                <c:pt idx="235">
                  <c:v>19</c:v>
                </c:pt>
                <c:pt idx="236">
                  <c:v>19</c:v>
                </c:pt>
                <c:pt idx="237">
                  <c:v>19</c:v>
                </c:pt>
                <c:pt idx="238">
                  <c:v>19</c:v>
                </c:pt>
                <c:pt idx="239">
                  <c:v>19</c:v>
                </c:pt>
                <c:pt idx="240">
                  <c:v>20</c:v>
                </c:pt>
                <c:pt idx="241">
                  <c:v>20</c:v>
                </c:pt>
                <c:pt idx="242">
                  <c:v>20</c:v>
                </c:pt>
                <c:pt idx="243">
                  <c:v>20</c:v>
                </c:pt>
                <c:pt idx="244">
                  <c:v>20</c:v>
                </c:pt>
                <c:pt idx="245">
                  <c:v>20</c:v>
                </c:pt>
                <c:pt idx="246">
                  <c:v>20</c:v>
                </c:pt>
                <c:pt idx="247">
                  <c:v>20</c:v>
                </c:pt>
                <c:pt idx="248">
                  <c:v>20</c:v>
                </c:pt>
                <c:pt idx="249">
                  <c:v>20</c:v>
                </c:pt>
                <c:pt idx="250">
                  <c:v>20</c:v>
                </c:pt>
                <c:pt idx="251">
                  <c:v>20</c:v>
                </c:pt>
                <c:pt idx="252">
                  <c:v>21</c:v>
                </c:pt>
                <c:pt idx="253">
                  <c:v>21</c:v>
                </c:pt>
                <c:pt idx="254">
                  <c:v>21</c:v>
                </c:pt>
                <c:pt idx="255">
                  <c:v>21</c:v>
                </c:pt>
                <c:pt idx="256">
                  <c:v>21</c:v>
                </c:pt>
                <c:pt idx="257">
                  <c:v>21</c:v>
                </c:pt>
                <c:pt idx="258">
                  <c:v>21</c:v>
                </c:pt>
                <c:pt idx="259">
                  <c:v>21</c:v>
                </c:pt>
                <c:pt idx="260">
                  <c:v>21</c:v>
                </c:pt>
                <c:pt idx="261">
                  <c:v>21</c:v>
                </c:pt>
                <c:pt idx="262">
                  <c:v>21</c:v>
                </c:pt>
                <c:pt idx="263">
                  <c:v>21</c:v>
                </c:pt>
                <c:pt idx="264">
                  <c:v>22</c:v>
                </c:pt>
                <c:pt idx="265">
                  <c:v>22</c:v>
                </c:pt>
                <c:pt idx="266">
                  <c:v>22</c:v>
                </c:pt>
                <c:pt idx="267">
                  <c:v>22</c:v>
                </c:pt>
                <c:pt idx="268">
                  <c:v>22</c:v>
                </c:pt>
                <c:pt idx="269">
                  <c:v>22</c:v>
                </c:pt>
                <c:pt idx="270">
                  <c:v>22</c:v>
                </c:pt>
                <c:pt idx="271">
                  <c:v>22</c:v>
                </c:pt>
                <c:pt idx="272">
                  <c:v>22</c:v>
                </c:pt>
                <c:pt idx="273">
                  <c:v>22</c:v>
                </c:pt>
                <c:pt idx="274">
                  <c:v>22</c:v>
                </c:pt>
                <c:pt idx="275">
                  <c:v>22</c:v>
                </c:pt>
                <c:pt idx="276">
                  <c:v>23</c:v>
                </c:pt>
                <c:pt idx="277">
                  <c:v>23</c:v>
                </c:pt>
                <c:pt idx="278">
                  <c:v>23</c:v>
                </c:pt>
                <c:pt idx="279">
                  <c:v>23</c:v>
                </c:pt>
                <c:pt idx="280">
                  <c:v>23</c:v>
                </c:pt>
                <c:pt idx="281">
                  <c:v>23</c:v>
                </c:pt>
                <c:pt idx="282">
                  <c:v>23</c:v>
                </c:pt>
                <c:pt idx="283">
                  <c:v>23</c:v>
                </c:pt>
                <c:pt idx="284">
                  <c:v>23</c:v>
                </c:pt>
                <c:pt idx="285">
                  <c:v>23</c:v>
                </c:pt>
                <c:pt idx="286">
                  <c:v>23</c:v>
                </c:pt>
                <c:pt idx="287">
                  <c:v>23</c:v>
                </c:pt>
                <c:pt idx="288">
                  <c:v>24</c:v>
                </c:pt>
                <c:pt idx="289">
                  <c:v>24</c:v>
                </c:pt>
                <c:pt idx="290">
                  <c:v>24</c:v>
                </c:pt>
                <c:pt idx="291">
                  <c:v>24</c:v>
                </c:pt>
                <c:pt idx="292">
                  <c:v>24</c:v>
                </c:pt>
                <c:pt idx="293">
                  <c:v>24</c:v>
                </c:pt>
                <c:pt idx="294">
                  <c:v>24</c:v>
                </c:pt>
                <c:pt idx="295">
                  <c:v>24</c:v>
                </c:pt>
                <c:pt idx="296">
                  <c:v>24</c:v>
                </c:pt>
                <c:pt idx="297">
                  <c:v>24</c:v>
                </c:pt>
                <c:pt idx="298">
                  <c:v>24</c:v>
                </c:pt>
                <c:pt idx="299">
                  <c:v>24</c:v>
                </c:pt>
                <c:pt idx="300">
                  <c:v>25</c:v>
                </c:pt>
                <c:pt idx="301">
                  <c:v>25</c:v>
                </c:pt>
                <c:pt idx="302">
                  <c:v>25</c:v>
                </c:pt>
                <c:pt idx="303">
                  <c:v>25</c:v>
                </c:pt>
                <c:pt idx="304">
                  <c:v>25</c:v>
                </c:pt>
                <c:pt idx="305">
                  <c:v>25</c:v>
                </c:pt>
                <c:pt idx="306">
                  <c:v>25</c:v>
                </c:pt>
                <c:pt idx="307">
                  <c:v>25</c:v>
                </c:pt>
                <c:pt idx="308">
                  <c:v>25</c:v>
                </c:pt>
                <c:pt idx="309">
                  <c:v>25</c:v>
                </c:pt>
                <c:pt idx="310">
                  <c:v>25</c:v>
                </c:pt>
                <c:pt idx="311">
                  <c:v>25</c:v>
                </c:pt>
                <c:pt idx="312">
                  <c:v>26</c:v>
                </c:pt>
                <c:pt idx="313">
                  <c:v>26</c:v>
                </c:pt>
                <c:pt idx="314">
                  <c:v>26</c:v>
                </c:pt>
                <c:pt idx="315">
                  <c:v>26</c:v>
                </c:pt>
                <c:pt idx="316">
                  <c:v>26</c:v>
                </c:pt>
                <c:pt idx="317">
                  <c:v>26</c:v>
                </c:pt>
                <c:pt idx="318">
                  <c:v>26</c:v>
                </c:pt>
                <c:pt idx="319">
                  <c:v>26</c:v>
                </c:pt>
                <c:pt idx="320">
                  <c:v>26</c:v>
                </c:pt>
                <c:pt idx="321">
                  <c:v>26</c:v>
                </c:pt>
                <c:pt idx="322">
                  <c:v>26</c:v>
                </c:pt>
                <c:pt idx="323">
                  <c:v>26</c:v>
                </c:pt>
                <c:pt idx="324">
                  <c:v>27</c:v>
                </c:pt>
                <c:pt idx="325">
                  <c:v>27</c:v>
                </c:pt>
                <c:pt idx="326">
                  <c:v>27</c:v>
                </c:pt>
                <c:pt idx="327">
                  <c:v>27</c:v>
                </c:pt>
                <c:pt idx="328">
                  <c:v>27</c:v>
                </c:pt>
                <c:pt idx="329">
                  <c:v>27</c:v>
                </c:pt>
                <c:pt idx="330">
                  <c:v>27</c:v>
                </c:pt>
                <c:pt idx="331">
                  <c:v>27</c:v>
                </c:pt>
                <c:pt idx="332">
                  <c:v>27</c:v>
                </c:pt>
                <c:pt idx="333">
                  <c:v>27</c:v>
                </c:pt>
                <c:pt idx="334">
                  <c:v>27</c:v>
                </c:pt>
                <c:pt idx="335">
                  <c:v>27</c:v>
                </c:pt>
                <c:pt idx="336">
                  <c:v>28</c:v>
                </c:pt>
                <c:pt idx="337">
                  <c:v>28</c:v>
                </c:pt>
                <c:pt idx="338">
                  <c:v>28</c:v>
                </c:pt>
                <c:pt idx="339">
                  <c:v>28</c:v>
                </c:pt>
                <c:pt idx="340">
                  <c:v>28</c:v>
                </c:pt>
                <c:pt idx="341">
                  <c:v>28</c:v>
                </c:pt>
                <c:pt idx="342">
                  <c:v>28</c:v>
                </c:pt>
                <c:pt idx="343">
                  <c:v>28</c:v>
                </c:pt>
                <c:pt idx="344">
                  <c:v>28</c:v>
                </c:pt>
                <c:pt idx="345">
                  <c:v>28</c:v>
                </c:pt>
                <c:pt idx="346">
                  <c:v>28</c:v>
                </c:pt>
                <c:pt idx="347">
                  <c:v>28</c:v>
                </c:pt>
                <c:pt idx="348">
                  <c:v>29</c:v>
                </c:pt>
                <c:pt idx="349">
                  <c:v>29</c:v>
                </c:pt>
                <c:pt idx="350">
                  <c:v>29</c:v>
                </c:pt>
                <c:pt idx="351">
                  <c:v>29</c:v>
                </c:pt>
                <c:pt idx="352">
                  <c:v>29</c:v>
                </c:pt>
                <c:pt idx="353">
                  <c:v>29</c:v>
                </c:pt>
                <c:pt idx="354">
                  <c:v>29</c:v>
                </c:pt>
                <c:pt idx="355">
                  <c:v>29</c:v>
                </c:pt>
                <c:pt idx="356">
                  <c:v>29</c:v>
                </c:pt>
                <c:pt idx="357">
                  <c:v>29</c:v>
                </c:pt>
                <c:pt idx="358">
                  <c:v>29</c:v>
                </c:pt>
                <c:pt idx="359">
                  <c:v>29</c:v>
                </c:pt>
                <c:pt idx="360">
                  <c:v>30</c:v>
                </c:pt>
                <c:pt idx="361">
                  <c:v>30</c:v>
                </c:pt>
                <c:pt idx="362">
                  <c:v>30</c:v>
                </c:pt>
                <c:pt idx="363">
                  <c:v>30</c:v>
                </c:pt>
                <c:pt idx="364">
                  <c:v>30</c:v>
                </c:pt>
                <c:pt idx="365">
                  <c:v>30</c:v>
                </c:pt>
                <c:pt idx="366">
                  <c:v>30</c:v>
                </c:pt>
                <c:pt idx="367">
                  <c:v>30</c:v>
                </c:pt>
                <c:pt idx="368">
                  <c:v>30</c:v>
                </c:pt>
                <c:pt idx="369">
                  <c:v>30</c:v>
                </c:pt>
                <c:pt idx="370">
                  <c:v>30</c:v>
                </c:pt>
                <c:pt idx="371">
                  <c:v>30</c:v>
                </c:pt>
                <c:pt idx="372">
                  <c:v>31</c:v>
                </c:pt>
                <c:pt idx="373">
                  <c:v>31</c:v>
                </c:pt>
                <c:pt idx="374">
                  <c:v>31</c:v>
                </c:pt>
              </c:numCache>
            </c:numRef>
          </c:cat>
          <c:val>
            <c:numRef>
              <c:f>Amortisation!$I$4:$I$378</c:f>
              <c:numCache>
                <c:formatCode>"$"#,##0.00</c:formatCode>
                <c:ptCount val="375"/>
                <c:pt idx="0">
                  <c:v>1000000</c:v>
                </c:pt>
                <c:pt idx="1">
                  <c:v>998556.61</c:v>
                </c:pt>
                <c:pt idx="2">
                  <c:v>997108.42</c:v>
                </c:pt>
                <c:pt idx="3">
                  <c:v>995655.41</c:v>
                </c:pt>
                <c:pt idx="4">
                  <c:v>994197.57</c:v>
                </c:pt>
                <c:pt idx="5">
                  <c:v>992734.88</c:v>
                </c:pt>
                <c:pt idx="6">
                  <c:v>991267.33</c:v>
                </c:pt>
                <c:pt idx="7">
                  <c:v>989794.9</c:v>
                </c:pt>
                <c:pt idx="8">
                  <c:v>988317.57</c:v>
                </c:pt>
                <c:pt idx="9">
                  <c:v>986835.33</c:v>
                </c:pt>
                <c:pt idx="10">
                  <c:v>985348.16</c:v>
                </c:pt>
                <c:pt idx="11">
                  <c:v>983856.05</c:v>
                </c:pt>
                <c:pt idx="12">
                  <c:v>982358.98</c:v>
                </c:pt>
                <c:pt idx="13">
                  <c:v>980856.93</c:v>
                </c:pt>
                <c:pt idx="14">
                  <c:v>979349.88</c:v>
                </c:pt>
                <c:pt idx="15">
                  <c:v>977837.82</c:v>
                </c:pt>
                <c:pt idx="16">
                  <c:v>976320.74</c:v>
                </c:pt>
                <c:pt idx="17">
                  <c:v>974798.61</c:v>
                </c:pt>
                <c:pt idx="18">
                  <c:v>973271.42</c:v>
                </c:pt>
                <c:pt idx="19">
                  <c:v>971739.15</c:v>
                </c:pt>
                <c:pt idx="20">
                  <c:v>970201.79</c:v>
                </c:pt>
                <c:pt idx="21">
                  <c:v>968659.32</c:v>
                </c:pt>
                <c:pt idx="22">
                  <c:v>967111.72</c:v>
                </c:pt>
                <c:pt idx="23">
                  <c:v>965558.97</c:v>
                </c:pt>
                <c:pt idx="24">
                  <c:v>964001.06</c:v>
                </c:pt>
                <c:pt idx="25">
                  <c:v>962437.97</c:v>
                </c:pt>
                <c:pt idx="26">
                  <c:v>960869.68</c:v>
                </c:pt>
                <c:pt idx="27">
                  <c:v>959296.18</c:v>
                </c:pt>
                <c:pt idx="28">
                  <c:v>957717.45</c:v>
                </c:pt>
                <c:pt idx="29">
                  <c:v>956133.47</c:v>
                </c:pt>
                <c:pt idx="30">
                  <c:v>954544.22</c:v>
                </c:pt>
                <c:pt idx="31">
                  <c:v>952949.68</c:v>
                </c:pt>
                <c:pt idx="32">
                  <c:v>951349.84</c:v>
                </c:pt>
                <c:pt idx="33">
                  <c:v>949744.68</c:v>
                </c:pt>
                <c:pt idx="34">
                  <c:v>948134.19</c:v>
                </c:pt>
                <c:pt idx="35">
                  <c:v>946518.34</c:v>
                </c:pt>
                <c:pt idx="36">
                  <c:v>944897.12</c:v>
                </c:pt>
                <c:pt idx="37">
                  <c:v>943270.51</c:v>
                </c:pt>
                <c:pt idx="38">
                  <c:v>941638.49</c:v>
                </c:pt>
                <c:pt idx="39">
                  <c:v>940001.04</c:v>
                </c:pt>
                <c:pt idx="40">
                  <c:v>938358.15</c:v>
                </c:pt>
                <c:pt idx="41">
                  <c:v>936709.8</c:v>
                </c:pt>
                <c:pt idx="42">
                  <c:v>935055.97</c:v>
                </c:pt>
                <c:pt idx="43">
                  <c:v>933396.64</c:v>
                </c:pt>
                <c:pt idx="44">
                  <c:v>931731.79</c:v>
                </c:pt>
                <c:pt idx="45">
                  <c:v>930061.4</c:v>
                </c:pt>
                <c:pt idx="46">
                  <c:v>928385.46</c:v>
                </c:pt>
                <c:pt idx="47">
                  <c:v>926703.95</c:v>
                </c:pt>
                <c:pt idx="48">
                  <c:v>925016.85</c:v>
                </c:pt>
                <c:pt idx="49">
                  <c:v>923324.14</c:v>
                </c:pt>
                <c:pt idx="50">
                  <c:v>921625.8</c:v>
                </c:pt>
                <c:pt idx="51">
                  <c:v>919921.81</c:v>
                </c:pt>
                <c:pt idx="52">
                  <c:v>918212.16</c:v>
                </c:pt>
                <c:pt idx="53">
                  <c:v>916496.82</c:v>
                </c:pt>
                <c:pt idx="54">
                  <c:v>914775.78</c:v>
                </c:pt>
                <c:pt idx="55">
                  <c:v>913049.01</c:v>
                </c:pt>
                <c:pt idx="56">
                  <c:v>911316.5</c:v>
                </c:pt>
                <c:pt idx="57">
                  <c:v>909578.23</c:v>
                </c:pt>
                <c:pt idx="58">
                  <c:v>907834.18</c:v>
                </c:pt>
                <c:pt idx="59">
                  <c:v>906084.33</c:v>
                </c:pt>
                <c:pt idx="60">
                  <c:v>904328.67</c:v>
                </c:pt>
                <c:pt idx="61">
                  <c:v>902567.17</c:v>
                </c:pt>
                <c:pt idx="62">
                  <c:v>900799.81</c:v>
                </c:pt>
                <c:pt idx="63">
                  <c:v>899026.57</c:v>
                </c:pt>
                <c:pt idx="64">
                  <c:v>897247.44</c:v>
                </c:pt>
                <c:pt idx="65">
                  <c:v>895462.39</c:v>
                </c:pt>
                <c:pt idx="66">
                  <c:v>893671.41</c:v>
                </c:pt>
                <c:pt idx="67">
                  <c:v>891874.47</c:v>
                </c:pt>
                <c:pt idx="68">
                  <c:v>890071.56</c:v>
                </c:pt>
                <c:pt idx="69">
                  <c:v>888262.65</c:v>
                </c:pt>
                <c:pt idx="70">
                  <c:v>886447.73</c:v>
                </c:pt>
                <c:pt idx="71">
                  <c:v>884626.77</c:v>
                </c:pt>
                <c:pt idx="72">
                  <c:v>882799.76</c:v>
                </c:pt>
                <c:pt idx="73">
                  <c:v>880966.67</c:v>
                </c:pt>
                <c:pt idx="74">
                  <c:v>879127.49</c:v>
                </c:pt>
                <c:pt idx="75">
                  <c:v>877282.19</c:v>
                </c:pt>
                <c:pt idx="76">
                  <c:v>875430.76</c:v>
                </c:pt>
                <c:pt idx="77">
                  <c:v>873573.17</c:v>
                </c:pt>
                <c:pt idx="78">
                  <c:v>871709.41</c:v>
                </c:pt>
                <c:pt idx="79">
                  <c:v>869839.45</c:v>
                </c:pt>
                <c:pt idx="80">
                  <c:v>867963.27</c:v>
                </c:pt>
                <c:pt idx="81">
                  <c:v>866080.85</c:v>
                </c:pt>
                <c:pt idx="82">
                  <c:v>864192.17</c:v>
                </c:pt>
                <c:pt idx="83">
                  <c:v>862297.21</c:v>
                </c:pt>
                <c:pt idx="84">
                  <c:v>860395.95</c:v>
                </c:pt>
                <c:pt idx="85">
                  <c:v>858488.37</c:v>
                </c:pt>
                <c:pt idx="86">
                  <c:v>856574.45</c:v>
                </c:pt>
                <c:pt idx="87">
                  <c:v>854654.17</c:v>
                </c:pt>
                <c:pt idx="88">
                  <c:v>852727.5</c:v>
                </c:pt>
                <c:pt idx="89">
                  <c:v>850794.42</c:v>
                </c:pt>
                <c:pt idx="90">
                  <c:v>848854.92</c:v>
                </c:pt>
                <c:pt idx="91">
                  <c:v>846908.97</c:v>
                </c:pt>
                <c:pt idx="92">
                  <c:v>844956.55</c:v>
                </c:pt>
                <c:pt idx="93">
                  <c:v>842997.64</c:v>
                </c:pt>
                <c:pt idx="94">
                  <c:v>841032.21</c:v>
                </c:pt>
                <c:pt idx="95">
                  <c:v>839060.25</c:v>
                </c:pt>
                <c:pt idx="96">
                  <c:v>837081.73</c:v>
                </c:pt>
                <c:pt idx="97">
                  <c:v>835096.63</c:v>
                </c:pt>
                <c:pt idx="98">
                  <c:v>833104.93</c:v>
                </c:pt>
                <c:pt idx="99">
                  <c:v>831106.61</c:v>
                </c:pt>
                <c:pt idx="100">
                  <c:v>829101.64</c:v>
                </c:pt>
                <c:pt idx="101">
                  <c:v>827090.01</c:v>
                </c:pt>
                <c:pt idx="102">
                  <c:v>825071.69</c:v>
                </c:pt>
                <c:pt idx="103">
                  <c:v>823046.66</c:v>
                </c:pt>
                <c:pt idx="104">
                  <c:v>821014.9</c:v>
                </c:pt>
                <c:pt idx="105">
                  <c:v>818976.38</c:v>
                </c:pt>
                <c:pt idx="106">
                  <c:v>816931.08</c:v>
                </c:pt>
                <c:pt idx="107">
                  <c:v>814878.98</c:v>
                </c:pt>
                <c:pt idx="108">
                  <c:v>812820.06</c:v>
                </c:pt>
                <c:pt idx="109">
                  <c:v>810754.29</c:v>
                </c:pt>
                <c:pt idx="110">
                  <c:v>808681.65</c:v>
                </c:pt>
                <c:pt idx="111">
                  <c:v>806602.12</c:v>
                </c:pt>
                <c:pt idx="112">
                  <c:v>804515.68</c:v>
                </c:pt>
                <c:pt idx="113">
                  <c:v>802422.3</c:v>
                </c:pt>
                <c:pt idx="114">
                  <c:v>800321.96</c:v>
                </c:pt>
                <c:pt idx="115">
                  <c:v>798214.64</c:v>
                </c:pt>
                <c:pt idx="116">
                  <c:v>796100.31</c:v>
                </c:pt>
                <c:pt idx="117">
                  <c:v>793978.95</c:v>
                </c:pt>
                <c:pt idx="118">
                  <c:v>791850.54</c:v>
                </c:pt>
                <c:pt idx="119">
                  <c:v>789715.05</c:v>
                </c:pt>
                <c:pt idx="120">
                  <c:v>787572.46</c:v>
                </c:pt>
                <c:pt idx="121">
                  <c:v>785422.74</c:v>
                </c:pt>
                <c:pt idx="122">
                  <c:v>783265.88</c:v>
                </c:pt>
                <c:pt idx="123">
                  <c:v>781101.84</c:v>
                </c:pt>
                <c:pt idx="124">
                  <c:v>778930.61</c:v>
                </c:pt>
                <c:pt idx="125">
                  <c:v>776752.16</c:v>
                </c:pt>
                <c:pt idx="126">
                  <c:v>774566.47</c:v>
                </c:pt>
                <c:pt idx="127">
                  <c:v>772373.51</c:v>
                </c:pt>
                <c:pt idx="128">
                  <c:v>770173.26</c:v>
                </c:pt>
                <c:pt idx="129">
                  <c:v>767965.69</c:v>
                </c:pt>
                <c:pt idx="130">
                  <c:v>765750.78</c:v>
                </c:pt>
                <c:pt idx="131">
                  <c:v>763528.51</c:v>
                </c:pt>
                <c:pt idx="132">
                  <c:v>761298.85</c:v>
                </c:pt>
                <c:pt idx="133">
                  <c:v>759061.77</c:v>
                </c:pt>
                <c:pt idx="134">
                  <c:v>756817.26</c:v>
                </c:pt>
                <c:pt idx="135">
                  <c:v>754565.28</c:v>
                </c:pt>
                <c:pt idx="136">
                  <c:v>752305.81</c:v>
                </c:pt>
                <c:pt idx="137">
                  <c:v>750038.83</c:v>
                </c:pt>
                <c:pt idx="138">
                  <c:v>747764.31</c:v>
                </c:pt>
                <c:pt idx="139">
                  <c:v>745482.23</c:v>
                </c:pt>
                <c:pt idx="140">
                  <c:v>743192.56</c:v>
                </c:pt>
                <c:pt idx="141">
                  <c:v>740895.28</c:v>
                </c:pt>
                <c:pt idx="142">
                  <c:v>738590.36</c:v>
                </c:pt>
                <c:pt idx="143">
                  <c:v>736277.78</c:v>
                </c:pt>
                <c:pt idx="144">
                  <c:v>733957.51</c:v>
                </c:pt>
                <c:pt idx="145">
                  <c:v>731629.52</c:v>
                </c:pt>
                <c:pt idx="146">
                  <c:v>729293.79</c:v>
                </c:pt>
                <c:pt idx="147">
                  <c:v>726950.3</c:v>
                </c:pt>
                <c:pt idx="148">
                  <c:v>724599.02</c:v>
                </c:pt>
                <c:pt idx="149">
                  <c:v>722239.92</c:v>
                </c:pt>
                <c:pt idx="150">
                  <c:v>719872.97</c:v>
                </c:pt>
                <c:pt idx="151">
                  <c:v>717498.15</c:v>
                </c:pt>
                <c:pt idx="152">
                  <c:v>715115.44</c:v>
                </c:pt>
                <c:pt idx="153">
                  <c:v>712724.8</c:v>
                </c:pt>
                <c:pt idx="154">
                  <c:v>710326.22</c:v>
                </c:pt>
                <c:pt idx="155">
                  <c:v>707919.66</c:v>
                </c:pt>
                <c:pt idx="156">
                  <c:v>705505.1</c:v>
                </c:pt>
                <c:pt idx="157">
                  <c:v>703082.51</c:v>
                </c:pt>
                <c:pt idx="158">
                  <c:v>700651.86</c:v>
                </c:pt>
                <c:pt idx="159">
                  <c:v>698213.13</c:v>
                </c:pt>
                <c:pt idx="160">
                  <c:v>695766.29</c:v>
                </c:pt>
                <c:pt idx="161">
                  <c:v>693311.32</c:v>
                </c:pt>
                <c:pt idx="162">
                  <c:v>690848.19</c:v>
                </c:pt>
                <c:pt idx="163">
                  <c:v>688376.87</c:v>
                </c:pt>
                <c:pt idx="164">
                  <c:v>685897.33</c:v>
                </c:pt>
                <c:pt idx="165">
                  <c:v>683409.54</c:v>
                </c:pt>
                <c:pt idx="166">
                  <c:v>680913.48</c:v>
                </c:pt>
                <c:pt idx="167">
                  <c:v>678409.12</c:v>
                </c:pt>
                <c:pt idx="168">
                  <c:v>675896.44</c:v>
                </c:pt>
                <c:pt idx="169">
                  <c:v>673375.4</c:v>
                </c:pt>
                <c:pt idx="170">
                  <c:v>670845.98</c:v>
                </c:pt>
                <c:pt idx="171">
                  <c:v>668308.15</c:v>
                </c:pt>
                <c:pt idx="172">
                  <c:v>665761.88</c:v>
                </c:pt>
                <c:pt idx="173">
                  <c:v>663207.14</c:v>
                </c:pt>
                <c:pt idx="174">
                  <c:v>660643.91</c:v>
                </c:pt>
                <c:pt idx="175">
                  <c:v>658072.16</c:v>
                </c:pt>
                <c:pt idx="176">
                  <c:v>655491.86</c:v>
                </c:pt>
                <c:pt idx="177">
                  <c:v>652902.98</c:v>
                </c:pt>
                <c:pt idx="178">
                  <c:v>650305.49</c:v>
                </c:pt>
                <c:pt idx="179">
                  <c:v>647699.36</c:v>
                </c:pt>
                <c:pt idx="180">
                  <c:v>645084.56999999995</c:v>
                </c:pt>
                <c:pt idx="181">
                  <c:v>642461.07999999996</c:v>
                </c:pt>
                <c:pt idx="182">
                  <c:v>639828.87</c:v>
                </c:pt>
                <c:pt idx="183">
                  <c:v>637187.91</c:v>
                </c:pt>
                <c:pt idx="184">
                  <c:v>634538.17000000004</c:v>
                </c:pt>
                <c:pt idx="185">
                  <c:v>631879.61</c:v>
                </c:pt>
                <c:pt idx="186">
                  <c:v>629212.22</c:v>
                </c:pt>
                <c:pt idx="187">
                  <c:v>626535.96</c:v>
                </c:pt>
                <c:pt idx="188">
                  <c:v>623850.80000000005</c:v>
                </c:pt>
                <c:pt idx="189">
                  <c:v>621156.71</c:v>
                </c:pt>
                <c:pt idx="190">
                  <c:v>618453.66</c:v>
                </c:pt>
                <c:pt idx="191">
                  <c:v>615741.62</c:v>
                </c:pt>
                <c:pt idx="192">
                  <c:v>613020.56999999995</c:v>
                </c:pt>
                <c:pt idx="193">
                  <c:v>610290.47</c:v>
                </c:pt>
                <c:pt idx="194">
                  <c:v>607551.29</c:v>
                </c:pt>
                <c:pt idx="195">
                  <c:v>604803</c:v>
                </c:pt>
                <c:pt idx="196">
                  <c:v>602045.57999999996</c:v>
                </c:pt>
                <c:pt idx="197">
                  <c:v>599278.99</c:v>
                </c:pt>
                <c:pt idx="198">
                  <c:v>596503.19999999995</c:v>
                </c:pt>
                <c:pt idx="199">
                  <c:v>593718.18000000005</c:v>
                </c:pt>
                <c:pt idx="200">
                  <c:v>590923.9</c:v>
                </c:pt>
                <c:pt idx="201">
                  <c:v>588120.32999999996</c:v>
                </c:pt>
                <c:pt idx="202">
                  <c:v>585307.43999999994</c:v>
                </c:pt>
                <c:pt idx="203">
                  <c:v>582485.18999999994</c:v>
                </c:pt>
                <c:pt idx="204">
                  <c:v>579653.56000000006</c:v>
                </c:pt>
                <c:pt idx="205">
                  <c:v>576812.51</c:v>
                </c:pt>
                <c:pt idx="206">
                  <c:v>573962.02</c:v>
                </c:pt>
                <c:pt idx="207">
                  <c:v>571102.05000000005</c:v>
                </c:pt>
                <c:pt idx="208">
                  <c:v>568232.56999999995</c:v>
                </c:pt>
                <c:pt idx="209">
                  <c:v>565353.55000000005</c:v>
                </c:pt>
                <c:pt idx="210">
                  <c:v>562464.96</c:v>
                </c:pt>
                <c:pt idx="211">
                  <c:v>559566.76</c:v>
                </c:pt>
                <c:pt idx="212">
                  <c:v>556658.92000000004</c:v>
                </c:pt>
                <c:pt idx="213">
                  <c:v>553741.42000000004</c:v>
                </c:pt>
                <c:pt idx="214">
                  <c:v>550814.22</c:v>
                </c:pt>
                <c:pt idx="215">
                  <c:v>547877.28</c:v>
                </c:pt>
                <c:pt idx="216">
                  <c:v>544930.57999999996</c:v>
                </c:pt>
                <c:pt idx="217">
                  <c:v>541974.07999999996</c:v>
                </c:pt>
                <c:pt idx="218">
                  <c:v>539007.75</c:v>
                </c:pt>
                <c:pt idx="219">
                  <c:v>536031.56000000006</c:v>
                </c:pt>
                <c:pt idx="220">
                  <c:v>533045.47</c:v>
                </c:pt>
                <c:pt idx="221">
                  <c:v>530049.44999999995</c:v>
                </c:pt>
                <c:pt idx="222">
                  <c:v>527043.47</c:v>
                </c:pt>
                <c:pt idx="223">
                  <c:v>524027.49</c:v>
                </c:pt>
                <c:pt idx="224">
                  <c:v>521001.49</c:v>
                </c:pt>
                <c:pt idx="225">
                  <c:v>517965.43</c:v>
                </c:pt>
                <c:pt idx="226">
                  <c:v>514919.27</c:v>
                </c:pt>
                <c:pt idx="227">
                  <c:v>511862.98</c:v>
                </c:pt>
                <c:pt idx="228">
                  <c:v>508796.53</c:v>
                </c:pt>
                <c:pt idx="229">
                  <c:v>505719.88</c:v>
                </c:pt>
                <c:pt idx="230">
                  <c:v>502633</c:v>
                </c:pt>
                <c:pt idx="231">
                  <c:v>499535.86</c:v>
                </c:pt>
                <c:pt idx="232">
                  <c:v>496428.42</c:v>
                </c:pt>
                <c:pt idx="233">
                  <c:v>493310.65</c:v>
                </c:pt>
                <c:pt idx="234">
                  <c:v>490182.51</c:v>
                </c:pt>
                <c:pt idx="235">
                  <c:v>487043.97</c:v>
                </c:pt>
                <c:pt idx="236">
                  <c:v>483895</c:v>
                </c:pt>
                <c:pt idx="237">
                  <c:v>480735.56</c:v>
                </c:pt>
                <c:pt idx="238">
                  <c:v>477565.61</c:v>
                </c:pt>
                <c:pt idx="239">
                  <c:v>474385.12</c:v>
                </c:pt>
                <c:pt idx="240">
                  <c:v>471194.06</c:v>
                </c:pt>
                <c:pt idx="241">
                  <c:v>467992.39</c:v>
                </c:pt>
                <c:pt idx="242">
                  <c:v>464780.07</c:v>
                </c:pt>
                <c:pt idx="243">
                  <c:v>461557.07</c:v>
                </c:pt>
                <c:pt idx="244">
                  <c:v>458323.35</c:v>
                </c:pt>
                <c:pt idx="245">
                  <c:v>455078.88</c:v>
                </c:pt>
                <c:pt idx="246">
                  <c:v>451823.62</c:v>
                </c:pt>
                <c:pt idx="247">
                  <c:v>448557.54</c:v>
                </c:pt>
                <c:pt idx="248">
                  <c:v>445280.6</c:v>
                </c:pt>
                <c:pt idx="249">
                  <c:v>441992.76</c:v>
                </c:pt>
                <c:pt idx="250">
                  <c:v>438693.99</c:v>
                </c:pt>
                <c:pt idx="251">
                  <c:v>435384.25</c:v>
                </c:pt>
                <c:pt idx="252">
                  <c:v>432063.51</c:v>
                </c:pt>
                <c:pt idx="253">
                  <c:v>428731.73</c:v>
                </c:pt>
                <c:pt idx="254">
                  <c:v>425388.87</c:v>
                </c:pt>
                <c:pt idx="255">
                  <c:v>422034.89</c:v>
                </c:pt>
                <c:pt idx="256">
                  <c:v>418669.76</c:v>
                </c:pt>
                <c:pt idx="257">
                  <c:v>415293.44</c:v>
                </c:pt>
                <c:pt idx="258">
                  <c:v>411905.9</c:v>
                </c:pt>
                <c:pt idx="259">
                  <c:v>408507.09</c:v>
                </c:pt>
                <c:pt idx="260">
                  <c:v>405096.98</c:v>
                </c:pt>
                <c:pt idx="261">
                  <c:v>401675.53</c:v>
                </c:pt>
                <c:pt idx="262">
                  <c:v>398242.71</c:v>
                </c:pt>
                <c:pt idx="263">
                  <c:v>394798.47</c:v>
                </c:pt>
                <c:pt idx="264">
                  <c:v>391342.78</c:v>
                </c:pt>
                <c:pt idx="265">
                  <c:v>387875.6</c:v>
                </c:pt>
                <c:pt idx="266">
                  <c:v>384396.89</c:v>
                </c:pt>
                <c:pt idx="267">
                  <c:v>380906.62</c:v>
                </c:pt>
                <c:pt idx="268">
                  <c:v>377404.74</c:v>
                </c:pt>
                <c:pt idx="269">
                  <c:v>373891.22</c:v>
                </c:pt>
                <c:pt idx="270">
                  <c:v>370366.01</c:v>
                </c:pt>
                <c:pt idx="271">
                  <c:v>366829.08</c:v>
                </c:pt>
                <c:pt idx="272">
                  <c:v>363280.39</c:v>
                </c:pt>
                <c:pt idx="273">
                  <c:v>359719.9</c:v>
                </c:pt>
                <c:pt idx="274">
                  <c:v>356147.57</c:v>
                </c:pt>
                <c:pt idx="275">
                  <c:v>352563.37</c:v>
                </c:pt>
                <c:pt idx="276">
                  <c:v>348967.25</c:v>
                </c:pt>
                <c:pt idx="277">
                  <c:v>345359.17</c:v>
                </c:pt>
                <c:pt idx="278">
                  <c:v>341739.09</c:v>
                </c:pt>
                <c:pt idx="279">
                  <c:v>338106.98</c:v>
                </c:pt>
                <c:pt idx="280">
                  <c:v>334462.78999999998</c:v>
                </c:pt>
                <c:pt idx="281">
                  <c:v>330806.48</c:v>
                </c:pt>
                <c:pt idx="282">
                  <c:v>327138.02</c:v>
                </c:pt>
                <c:pt idx="283">
                  <c:v>323457.36</c:v>
                </c:pt>
                <c:pt idx="284">
                  <c:v>319764.46000000002</c:v>
                </c:pt>
                <c:pt idx="285">
                  <c:v>316059.28000000003</c:v>
                </c:pt>
                <c:pt idx="286">
                  <c:v>312341.78000000003</c:v>
                </c:pt>
                <c:pt idx="287">
                  <c:v>308611.92</c:v>
                </c:pt>
                <c:pt idx="288">
                  <c:v>304869.65999999997</c:v>
                </c:pt>
                <c:pt idx="289">
                  <c:v>301114.96000000002</c:v>
                </c:pt>
                <c:pt idx="290">
                  <c:v>297347.77</c:v>
                </c:pt>
                <c:pt idx="291">
                  <c:v>293568.06</c:v>
                </c:pt>
                <c:pt idx="292">
                  <c:v>289775.78000000003</c:v>
                </c:pt>
                <c:pt idx="293">
                  <c:v>285970.89</c:v>
                </c:pt>
                <c:pt idx="294">
                  <c:v>282153.34999999998</c:v>
                </c:pt>
                <c:pt idx="295">
                  <c:v>278323.12</c:v>
                </c:pt>
                <c:pt idx="296">
                  <c:v>274480.15000000002</c:v>
                </c:pt>
                <c:pt idx="297">
                  <c:v>270624.40000000002</c:v>
                </c:pt>
                <c:pt idx="298">
                  <c:v>266755.83</c:v>
                </c:pt>
                <c:pt idx="299">
                  <c:v>262874.40000000002</c:v>
                </c:pt>
                <c:pt idx="300">
                  <c:v>258980.06</c:v>
                </c:pt>
                <c:pt idx="301">
                  <c:v>255072.77</c:v>
                </c:pt>
                <c:pt idx="302">
                  <c:v>251152.49</c:v>
                </c:pt>
                <c:pt idx="303">
                  <c:v>247219.18</c:v>
                </c:pt>
                <c:pt idx="304">
                  <c:v>243272.79</c:v>
                </c:pt>
                <c:pt idx="305">
                  <c:v>239313.28</c:v>
                </c:pt>
                <c:pt idx="306">
                  <c:v>235340.6</c:v>
                </c:pt>
                <c:pt idx="307">
                  <c:v>231354.71</c:v>
                </c:pt>
                <c:pt idx="308">
                  <c:v>227355.57</c:v>
                </c:pt>
                <c:pt idx="309">
                  <c:v>223343.13</c:v>
                </c:pt>
                <c:pt idx="310">
                  <c:v>219317.35</c:v>
                </c:pt>
                <c:pt idx="311">
                  <c:v>215278.19</c:v>
                </c:pt>
                <c:pt idx="312">
                  <c:v>211225.60000000001</c:v>
                </c:pt>
                <c:pt idx="313">
                  <c:v>207159.53</c:v>
                </c:pt>
                <c:pt idx="314">
                  <c:v>203079.94</c:v>
                </c:pt>
                <c:pt idx="315">
                  <c:v>198986.79</c:v>
                </c:pt>
                <c:pt idx="316">
                  <c:v>194880.03</c:v>
                </c:pt>
                <c:pt idx="317">
                  <c:v>190759.61</c:v>
                </c:pt>
                <c:pt idx="318">
                  <c:v>186625.49</c:v>
                </c:pt>
                <c:pt idx="319">
                  <c:v>182477.63</c:v>
                </c:pt>
                <c:pt idx="320">
                  <c:v>178315.97</c:v>
                </c:pt>
                <c:pt idx="321">
                  <c:v>174140.48</c:v>
                </c:pt>
                <c:pt idx="322">
                  <c:v>169951.1</c:v>
                </c:pt>
                <c:pt idx="323">
                  <c:v>165747.79</c:v>
                </c:pt>
                <c:pt idx="324">
                  <c:v>161530.51</c:v>
                </c:pt>
                <c:pt idx="325">
                  <c:v>157299.20000000001</c:v>
                </c:pt>
                <c:pt idx="326">
                  <c:v>153053.82999999999</c:v>
                </c:pt>
                <c:pt idx="327">
                  <c:v>148794.34</c:v>
                </c:pt>
                <c:pt idx="328">
                  <c:v>144520.69</c:v>
                </c:pt>
                <c:pt idx="329">
                  <c:v>140232.82999999999</c:v>
                </c:pt>
                <c:pt idx="330">
                  <c:v>135930.71</c:v>
                </c:pt>
                <c:pt idx="331">
                  <c:v>131614.28</c:v>
                </c:pt>
                <c:pt idx="332">
                  <c:v>127283.5</c:v>
                </c:pt>
                <c:pt idx="333">
                  <c:v>122938.32</c:v>
                </c:pt>
                <c:pt idx="334">
                  <c:v>118578.7</c:v>
                </c:pt>
                <c:pt idx="335">
                  <c:v>114204.58</c:v>
                </c:pt>
                <c:pt idx="336">
                  <c:v>109815.92</c:v>
                </c:pt>
                <c:pt idx="337">
                  <c:v>105412.66</c:v>
                </c:pt>
                <c:pt idx="338">
                  <c:v>100994.76</c:v>
                </c:pt>
                <c:pt idx="339">
                  <c:v>96562.17</c:v>
                </c:pt>
                <c:pt idx="340">
                  <c:v>92114.84</c:v>
                </c:pt>
                <c:pt idx="341">
                  <c:v>87652.73</c:v>
                </c:pt>
                <c:pt idx="342">
                  <c:v>83175.78</c:v>
                </c:pt>
                <c:pt idx="343">
                  <c:v>78683.94</c:v>
                </c:pt>
                <c:pt idx="344">
                  <c:v>74177.17</c:v>
                </c:pt>
                <c:pt idx="345">
                  <c:v>69655.41</c:v>
                </c:pt>
                <c:pt idx="346">
                  <c:v>65118.62</c:v>
                </c:pt>
                <c:pt idx="347">
                  <c:v>60566.74</c:v>
                </c:pt>
                <c:pt idx="348">
                  <c:v>55999.73</c:v>
                </c:pt>
                <c:pt idx="349">
                  <c:v>51417.53</c:v>
                </c:pt>
                <c:pt idx="350">
                  <c:v>46820.1</c:v>
                </c:pt>
                <c:pt idx="351">
                  <c:v>42207.38</c:v>
                </c:pt>
                <c:pt idx="352">
                  <c:v>37579.32</c:v>
                </c:pt>
                <c:pt idx="353">
                  <c:v>32935.879999999997</c:v>
                </c:pt>
                <c:pt idx="354">
                  <c:v>28277</c:v>
                </c:pt>
                <c:pt idx="355">
                  <c:v>23602.63</c:v>
                </c:pt>
                <c:pt idx="356">
                  <c:v>18912.71</c:v>
                </c:pt>
                <c:pt idx="357">
                  <c:v>14207.2</c:v>
                </c:pt>
                <c:pt idx="358">
                  <c:v>9486.0400000000009</c:v>
                </c:pt>
                <c:pt idx="359">
                  <c:v>4749.1899999999996</c:v>
                </c:pt>
                <c:pt idx="360">
                  <c:v>0</c:v>
                </c:pt>
                <c:pt idx="361">
                  <c:v>0</c:v>
                </c:pt>
                <c:pt idx="362">
                  <c:v>0</c:v>
                </c:pt>
                <c:pt idx="363">
                  <c:v>0</c:v>
                </c:pt>
                <c:pt idx="364">
                  <c:v>0</c:v>
                </c:pt>
                <c:pt idx="365">
                  <c:v>0</c:v>
                </c:pt>
                <c:pt idx="366">
                  <c:v>0</c:v>
                </c:pt>
                <c:pt idx="367">
                  <c:v>0</c:v>
                </c:pt>
                <c:pt idx="368">
                  <c:v>0</c:v>
                </c:pt>
                <c:pt idx="369">
                  <c:v>0</c:v>
                </c:pt>
                <c:pt idx="370">
                  <c:v>0</c:v>
                </c:pt>
                <c:pt idx="371">
                  <c:v>0</c:v>
                </c:pt>
                <c:pt idx="372">
                  <c:v>0</c:v>
                </c:pt>
                <c:pt idx="373">
                  <c:v>0</c:v>
                </c:pt>
                <c:pt idx="374">
                  <c:v>0</c:v>
                </c:pt>
              </c:numCache>
            </c:numRef>
          </c:val>
          <c:smooth val="1"/>
          <c:extLst>
            <c:ext xmlns:c16="http://schemas.microsoft.com/office/drawing/2014/chart" uri="{C3380CC4-5D6E-409C-BE32-E72D297353CC}">
              <c16:uniqueId val="{00000001-E4E6-2947-AE8D-6E069E532DFE}"/>
            </c:ext>
          </c:extLst>
        </c:ser>
        <c:ser>
          <c:idx val="1"/>
          <c:order val="1"/>
          <c:tx>
            <c:v>Original Loan</c:v>
          </c:tx>
          <c:spPr>
            <a:ln w="28575" cap="rnd">
              <a:solidFill>
                <a:schemeClr val="accent2"/>
              </a:solidFill>
              <a:round/>
            </a:ln>
            <a:effectLst/>
          </c:spPr>
          <c:marker>
            <c:symbol val="none"/>
          </c:marker>
          <c:cat>
            <c:numRef>
              <c:f>Amortisation!$G$4:$G$378</c:f>
              <c:numCache>
                <c:formatCode>0</c:formatCode>
                <c:ptCount val="375"/>
                <c:pt idx="0">
                  <c:v>0</c:v>
                </c:pt>
                <c:pt idx="1">
                  <c:v>0</c:v>
                </c:pt>
                <c:pt idx="2">
                  <c:v>0</c:v>
                </c:pt>
                <c:pt idx="3">
                  <c:v>0</c:v>
                </c:pt>
                <c:pt idx="4">
                  <c:v>0</c:v>
                </c:pt>
                <c:pt idx="5">
                  <c:v>0</c:v>
                </c:pt>
                <c:pt idx="6">
                  <c:v>0</c:v>
                </c:pt>
                <c:pt idx="7">
                  <c:v>0</c:v>
                </c:pt>
                <c:pt idx="8">
                  <c:v>0</c:v>
                </c:pt>
                <c:pt idx="9">
                  <c:v>0</c:v>
                </c:pt>
                <c:pt idx="10">
                  <c:v>0</c:v>
                </c:pt>
                <c:pt idx="11">
                  <c:v>0</c:v>
                </c:pt>
                <c:pt idx="12">
                  <c:v>1</c:v>
                </c:pt>
                <c:pt idx="13">
                  <c:v>1</c:v>
                </c:pt>
                <c:pt idx="14">
                  <c:v>1</c:v>
                </c:pt>
                <c:pt idx="15">
                  <c:v>1</c:v>
                </c:pt>
                <c:pt idx="16">
                  <c:v>1</c:v>
                </c:pt>
                <c:pt idx="17">
                  <c:v>1</c:v>
                </c:pt>
                <c:pt idx="18">
                  <c:v>1</c:v>
                </c:pt>
                <c:pt idx="19">
                  <c:v>1</c:v>
                </c:pt>
                <c:pt idx="20">
                  <c:v>1</c:v>
                </c:pt>
                <c:pt idx="21">
                  <c:v>1</c:v>
                </c:pt>
                <c:pt idx="22">
                  <c:v>1</c:v>
                </c:pt>
                <c:pt idx="23">
                  <c:v>1</c:v>
                </c:pt>
                <c:pt idx="24">
                  <c:v>2</c:v>
                </c:pt>
                <c:pt idx="25">
                  <c:v>2</c:v>
                </c:pt>
                <c:pt idx="26">
                  <c:v>2</c:v>
                </c:pt>
                <c:pt idx="27">
                  <c:v>2</c:v>
                </c:pt>
                <c:pt idx="28">
                  <c:v>2</c:v>
                </c:pt>
                <c:pt idx="29">
                  <c:v>2</c:v>
                </c:pt>
                <c:pt idx="30">
                  <c:v>2</c:v>
                </c:pt>
                <c:pt idx="31">
                  <c:v>2</c:v>
                </c:pt>
                <c:pt idx="32">
                  <c:v>2</c:v>
                </c:pt>
                <c:pt idx="33">
                  <c:v>2</c:v>
                </c:pt>
                <c:pt idx="34">
                  <c:v>2</c:v>
                </c:pt>
                <c:pt idx="35">
                  <c:v>2</c:v>
                </c:pt>
                <c:pt idx="36">
                  <c:v>3</c:v>
                </c:pt>
                <c:pt idx="37">
                  <c:v>3</c:v>
                </c:pt>
                <c:pt idx="38">
                  <c:v>3</c:v>
                </c:pt>
                <c:pt idx="39">
                  <c:v>3</c:v>
                </c:pt>
                <c:pt idx="40">
                  <c:v>3</c:v>
                </c:pt>
                <c:pt idx="41">
                  <c:v>3</c:v>
                </c:pt>
                <c:pt idx="42">
                  <c:v>3</c:v>
                </c:pt>
                <c:pt idx="43">
                  <c:v>3</c:v>
                </c:pt>
                <c:pt idx="44">
                  <c:v>3</c:v>
                </c:pt>
                <c:pt idx="45">
                  <c:v>3</c:v>
                </c:pt>
                <c:pt idx="46">
                  <c:v>3</c:v>
                </c:pt>
                <c:pt idx="47">
                  <c:v>3</c:v>
                </c:pt>
                <c:pt idx="48">
                  <c:v>4</c:v>
                </c:pt>
                <c:pt idx="49">
                  <c:v>4</c:v>
                </c:pt>
                <c:pt idx="50">
                  <c:v>4</c:v>
                </c:pt>
                <c:pt idx="51">
                  <c:v>4</c:v>
                </c:pt>
                <c:pt idx="52">
                  <c:v>4</c:v>
                </c:pt>
                <c:pt idx="53">
                  <c:v>4</c:v>
                </c:pt>
                <c:pt idx="54">
                  <c:v>4</c:v>
                </c:pt>
                <c:pt idx="55">
                  <c:v>4</c:v>
                </c:pt>
                <c:pt idx="56">
                  <c:v>4</c:v>
                </c:pt>
                <c:pt idx="57">
                  <c:v>4</c:v>
                </c:pt>
                <c:pt idx="58">
                  <c:v>4</c:v>
                </c:pt>
                <c:pt idx="59">
                  <c:v>4</c:v>
                </c:pt>
                <c:pt idx="60">
                  <c:v>5</c:v>
                </c:pt>
                <c:pt idx="61">
                  <c:v>5</c:v>
                </c:pt>
                <c:pt idx="62">
                  <c:v>5</c:v>
                </c:pt>
                <c:pt idx="63">
                  <c:v>5</c:v>
                </c:pt>
                <c:pt idx="64">
                  <c:v>5</c:v>
                </c:pt>
                <c:pt idx="65">
                  <c:v>5</c:v>
                </c:pt>
                <c:pt idx="66">
                  <c:v>5</c:v>
                </c:pt>
                <c:pt idx="67">
                  <c:v>5</c:v>
                </c:pt>
                <c:pt idx="68">
                  <c:v>5</c:v>
                </c:pt>
                <c:pt idx="69">
                  <c:v>5</c:v>
                </c:pt>
                <c:pt idx="70">
                  <c:v>5</c:v>
                </c:pt>
                <c:pt idx="71">
                  <c:v>5</c:v>
                </c:pt>
                <c:pt idx="72">
                  <c:v>6</c:v>
                </c:pt>
                <c:pt idx="73">
                  <c:v>6</c:v>
                </c:pt>
                <c:pt idx="74">
                  <c:v>6</c:v>
                </c:pt>
                <c:pt idx="75">
                  <c:v>6</c:v>
                </c:pt>
                <c:pt idx="76">
                  <c:v>6</c:v>
                </c:pt>
                <c:pt idx="77">
                  <c:v>6</c:v>
                </c:pt>
                <c:pt idx="78">
                  <c:v>6</c:v>
                </c:pt>
                <c:pt idx="79">
                  <c:v>6</c:v>
                </c:pt>
                <c:pt idx="80">
                  <c:v>6</c:v>
                </c:pt>
                <c:pt idx="81">
                  <c:v>6</c:v>
                </c:pt>
                <c:pt idx="82">
                  <c:v>6</c:v>
                </c:pt>
                <c:pt idx="83">
                  <c:v>6</c:v>
                </c:pt>
                <c:pt idx="84">
                  <c:v>7</c:v>
                </c:pt>
                <c:pt idx="85">
                  <c:v>7</c:v>
                </c:pt>
                <c:pt idx="86">
                  <c:v>7</c:v>
                </c:pt>
                <c:pt idx="87">
                  <c:v>7</c:v>
                </c:pt>
                <c:pt idx="88">
                  <c:v>7</c:v>
                </c:pt>
                <c:pt idx="89">
                  <c:v>7</c:v>
                </c:pt>
                <c:pt idx="90">
                  <c:v>7</c:v>
                </c:pt>
                <c:pt idx="91">
                  <c:v>7</c:v>
                </c:pt>
                <c:pt idx="92">
                  <c:v>7</c:v>
                </c:pt>
                <c:pt idx="93">
                  <c:v>7</c:v>
                </c:pt>
                <c:pt idx="94">
                  <c:v>7</c:v>
                </c:pt>
                <c:pt idx="95">
                  <c:v>7</c:v>
                </c:pt>
                <c:pt idx="96">
                  <c:v>8</c:v>
                </c:pt>
                <c:pt idx="97">
                  <c:v>8</c:v>
                </c:pt>
                <c:pt idx="98">
                  <c:v>8</c:v>
                </c:pt>
                <c:pt idx="99">
                  <c:v>8</c:v>
                </c:pt>
                <c:pt idx="100">
                  <c:v>8</c:v>
                </c:pt>
                <c:pt idx="101">
                  <c:v>8</c:v>
                </c:pt>
                <c:pt idx="102">
                  <c:v>8</c:v>
                </c:pt>
                <c:pt idx="103">
                  <c:v>8</c:v>
                </c:pt>
                <c:pt idx="104">
                  <c:v>8</c:v>
                </c:pt>
                <c:pt idx="105">
                  <c:v>8</c:v>
                </c:pt>
                <c:pt idx="106">
                  <c:v>8</c:v>
                </c:pt>
                <c:pt idx="107">
                  <c:v>8</c:v>
                </c:pt>
                <c:pt idx="108">
                  <c:v>9</c:v>
                </c:pt>
                <c:pt idx="109">
                  <c:v>9</c:v>
                </c:pt>
                <c:pt idx="110">
                  <c:v>9</c:v>
                </c:pt>
                <c:pt idx="111">
                  <c:v>9</c:v>
                </c:pt>
                <c:pt idx="112">
                  <c:v>9</c:v>
                </c:pt>
                <c:pt idx="113">
                  <c:v>9</c:v>
                </c:pt>
                <c:pt idx="114">
                  <c:v>9</c:v>
                </c:pt>
                <c:pt idx="115">
                  <c:v>9</c:v>
                </c:pt>
                <c:pt idx="116">
                  <c:v>9</c:v>
                </c:pt>
                <c:pt idx="117">
                  <c:v>9</c:v>
                </c:pt>
                <c:pt idx="118">
                  <c:v>9</c:v>
                </c:pt>
                <c:pt idx="119">
                  <c:v>9</c:v>
                </c:pt>
                <c:pt idx="120">
                  <c:v>10</c:v>
                </c:pt>
                <c:pt idx="121">
                  <c:v>10</c:v>
                </c:pt>
                <c:pt idx="122">
                  <c:v>10</c:v>
                </c:pt>
                <c:pt idx="123">
                  <c:v>10</c:v>
                </c:pt>
                <c:pt idx="124">
                  <c:v>10</c:v>
                </c:pt>
                <c:pt idx="125">
                  <c:v>10</c:v>
                </c:pt>
                <c:pt idx="126">
                  <c:v>10</c:v>
                </c:pt>
                <c:pt idx="127">
                  <c:v>10</c:v>
                </c:pt>
                <c:pt idx="128">
                  <c:v>10</c:v>
                </c:pt>
                <c:pt idx="129">
                  <c:v>10</c:v>
                </c:pt>
                <c:pt idx="130">
                  <c:v>10</c:v>
                </c:pt>
                <c:pt idx="131">
                  <c:v>10</c:v>
                </c:pt>
                <c:pt idx="132">
                  <c:v>11</c:v>
                </c:pt>
                <c:pt idx="133">
                  <c:v>11</c:v>
                </c:pt>
                <c:pt idx="134">
                  <c:v>11</c:v>
                </c:pt>
                <c:pt idx="135">
                  <c:v>11</c:v>
                </c:pt>
                <c:pt idx="136">
                  <c:v>11</c:v>
                </c:pt>
                <c:pt idx="137">
                  <c:v>11</c:v>
                </c:pt>
                <c:pt idx="138">
                  <c:v>11</c:v>
                </c:pt>
                <c:pt idx="139">
                  <c:v>11</c:v>
                </c:pt>
                <c:pt idx="140">
                  <c:v>11</c:v>
                </c:pt>
                <c:pt idx="141">
                  <c:v>11</c:v>
                </c:pt>
                <c:pt idx="142">
                  <c:v>11</c:v>
                </c:pt>
                <c:pt idx="143">
                  <c:v>11</c:v>
                </c:pt>
                <c:pt idx="144">
                  <c:v>12</c:v>
                </c:pt>
                <c:pt idx="145">
                  <c:v>12</c:v>
                </c:pt>
                <c:pt idx="146">
                  <c:v>12</c:v>
                </c:pt>
                <c:pt idx="147">
                  <c:v>12</c:v>
                </c:pt>
                <c:pt idx="148">
                  <c:v>12</c:v>
                </c:pt>
                <c:pt idx="149">
                  <c:v>12</c:v>
                </c:pt>
                <c:pt idx="150">
                  <c:v>12</c:v>
                </c:pt>
                <c:pt idx="151">
                  <c:v>12</c:v>
                </c:pt>
                <c:pt idx="152">
                  <c:v>12</c:v>
                </c:pt>
                <c:pt idx="153">
                  <c:v>12</c:v>
                </c:pt>
                <c:pt idx="154">
                  <c:v>12</c:v>
                </c:pt>
                <c:pt idx="155">
                  <c:v>12</c:v>
                </c:pt>
                <c:pt idx="156">
                  <c:v>13</c:v>
                </c:pt>
                <c:pt idx="157">
                  <c:v>13</c:v>
                </c:pt>
                <c:pt idx="158">
                  <c:v>13</c:v>
                </c:pt>
                <c:pt idx="159">
                  <c:v>13</c:v>
                </c:pt>
                <c:pt idx="160">
                  <c:v>13</c:v>
                </c:pt>
                <c:pt idx="161">
                  <c:v>13</c:v>
                </c:pt>
                <c:pt idx="162">
                  <c:v>13</c:v>
                </c:pt>
                <c:pt idx="163">
                  <c:v>13</c:v>
                </c:pt>
                <c:pt idx="164">
                  <c:v>13</c:v>
                </c:pt>
                <c:pt idx="165">
                  <c:v>13</c:v>
                </c:pt>
                <c:pt idx="166">
                  <c:v>13</c:v>
                </c:pt>
                <c:pt idx="167">
                  <c:v>13</c:v>
                </c:pt>
                <c:pt idx="168">
                  <c:v>14</c:v>
                </c:pt>
                <c:pt idx="169">
                  <c:v>14</c:v>
                </c:pt>
                <c:pt idx="170">
                  <c:v>14</c:v>
                </c:pt>
                <c:pt idx="171">
                  <c:v>14</c:v>
                </c:pt>
                <c:pt idx="172">
                  <c:v>14</c:v>
                </c:pt>
                <c:pt idx="173">
                  <c:v>14</c:v>
                </c:pt>
                <c:pt idx="174">
                  <c:v>14</c:v>
                </c:pt>
                <c:pt idx="175">
                  <c:v>14</c:v>
                </c:pt>
                <c:pt idx="176">
                  <c:v>14</c:v>
                </c:pt>
                <c:pt idx="177">
                  <c:v>14</c:v>
                </c:pt>
                <c:pt idx="178">
                  <c:v>14</c:v>
                </c:pt>
                <c:pt idx="179">
                  <c:v>14</c:v>
                </c:pt>
                <c:pt idx="180">
                  <c:v>15</c:v>
                </c:pt>
                <c:pt idx="181">
                  <c:v>15</c:v>
                </c:pt>
                <c:pt idx="182">
                  <c:v>15</c:v>
                </c:pt>
                <c:pt idx="183">
                  <c:v>15</c:v>
                </c:pt>
                <c:pt idx="184">
                  <c:v>15</c:v>
                </c:pt>
                <c:pt idx="185">
                  <c:v>15</c:v>
                </c:pt>
                <c:pt idx="186">
                  <c:v>15</c:v>
                </c:pt>
                <c:pt idx="187">
                  <c:v>15</c:v>
                </c:pt>
                <c:pt idx="188">
                  <c:v>15</c:v>
                </c:pt>
                <c:pt idx="189">
                  <c:v>15</c:v>
                </c:pt>
                <c:pt idx="190">
                  <c:v>15</c:v>
                </c:pt>
                <c:pt idx="191">
                  <c:v>15</c:v>
                </c:pt>
                <c:pt idx="192">
                  <c:v>16</c:v>
                </c:pt>
                <c:pt idx="193">
                  <c:v>16</c:v>
                </c:pt>
                <c:pt idx="194">
                  <c:v>16</c:v>
                </c:pt>
                <c:pt idx="195">
                  <c:v>16</c:v>
                </c:pt>
                <c:pt idx="196">
                  <c:v>16</c:v>
                </c:pt>
                <c:pt idx="197">
                  <c:v>16</c:v>
                </c:pt>
                <c:pt idx="198">
                  <c:v>16</c:v>
                </c:pt>
                <c:pt idx="199">
                  <c:v>16</c:v>
                </c:pt>
                <c:pt idx="200">
                  <c:v>16</c:v>
                </c:pt>
                <c:pt idx="201">
                  <c:v>16</c:v>
                </c:pt>
                <c:pt idx="202">
                  <c:v>16</c:v>
                </c:pt>
                <c:pt idx="203">
                  <c:v>16</c:v>
                </c:pt>
                <c:pt idx="204">
                  <c:v>17</c:v>
                </c:pt>
                <c:pt idx="205">
                  <c:v>17</c:v>
                </c:pt>
                <c:pt idx="206">
                  <c:v>17</c:v>
                </c:pt>
                <c:pt idx="207">
                  <c:v>17</c:v>
                </c:pt>
                <c:pt idx="208">
                  <c:v>17</c:v>
                </c:pt>
                <c:pt idx="209">
                  <c:v>17</c:v>
                </c:pt>
                <c:pt idx="210">
                  <c:v>17</c:v>
                </c:pt>
                <c:pt idx="211">
                  <c:v>17</c:v>
                </c:pt>
                <c:pt idx="212">
                  <c:v>17</c:v>
                </c:pt>
                <c:pt idx="213">
                  <c:v>17</c:v>
                </c:pt>
                <c:pt idx="214">
                  <c:v>17</c:v>
                </c:pt>
                <c:pt idx="215">
                  <c:v>17</c:v>
                </c:pt>
                <c:pt idx="216">
                  <c:v>18</c:v>
                </c:pt>
                <c:pt idx="217">
                  <c:v>18</c:v>
                </c:pt>
                <c:pt idx="218">
                  <c:v>18</c:v>
                </c:pt>
                <c:pt idx="219">
                  <c:v>18</c:v>
                </c:pt>
                <c:pt idx="220">
                  <c:v>18</c:v>
                </c:pt>
                <c:pt idx="221">
                  <c:v>18</c:v>
                </c:pt>
                <c:pt idx="222">
                  <c:v>18</c:v>
                </c:pt>
                <c:pt idx="223">
                  <c:v>18</c:v>
                </c:pt>
                <c:pt idx="224">
                  <c:v>18</c:v>
                </c:pt>
                <c:pt idx="225">
                  <c:v>18</c:v>
                </c:pt>
                <c:pt idx="226">
                  <c:v>18</c:v>
                </c:pt>
                <c:pt idx="227">
                  <c:v>18</c:v>
                </c:pt>
                <c:pt idx="228">
                  <c:v>19</c:v>
                </c:pt>
                <c:pt idx="229">
                  <c:v>19</c:v>
                </c:pt>
                <c:pt idx="230">
                  <c:v>19</c:v>
                </c:pt>
                <c:pt idx="231">
                  <c:v>19</c:v>
                </c:pt>
                <c:pt idx="232">
                  <c:v>19</c:v>
                </c:pt>
                <c:pt idx="233">
                  <c:v>19</c:v>
                </c:pt>
                <c:pt idx="234">
                  <c:v>19</c:v>
                </c:pt>
                <c:pt idx="235">
                  <c:v>19</c:v>
                </c:pt>
                <c:pt idx="236">
                  <c:v>19</c:v>
                </c:pt>
                <c:pt idx="237">
                  <c:v>19</c:v>
                </c:pt>
                <c:pt idx="238">
                  <c:v>19</c:v>
                </c:pt>
                <c:pt idx="239">
                  <c:v>19</c:v>
                </c:pt>
                <c:pt idx="240">
                  <c:v>20</c:v>
                </c:pt>
                <c:pt idx="241">
                  <c:v>20</c:v>
                </c:pt>
                <c:pt idx="242">
                  <c:v>20</c:v>
                </c:pt>
                <c:pt idx="243">
                  <c:v>20</c:v>
                </c:pt>
                <c:pt idx="244">
                  <c:v>20</c:v>
                </c:pt>
                <c:pt idx="245">
                  <c:v>20</c:v>
                </c:pt>
                <c:pt idx="246">
                  <c:v>20</c:v>
                </c:pt>
                <c:pt idx="247">
                  <c:v>20</c:v>
                </c:pt>
                <c:pt idx="248">
                  <c:v>20</c:v>
                </c:pt>
                <c:pt idx="249">
                  <c:v>20</c:v>
                </c:pt>
                <c:pt idx="250">
                  <c:v>20</c:v>
                </c:pt>
                <c:pt idx="251">
                  <c:v>20</c:v>
                </c:pt>
                <c:pt idx="252">
                  <c:v>21</c:v>
                </c:pt>
                <c:pt idx="253">
                  <c:v>21</c:v>
                </c:pt>
                <c:pt idx="254">
                  <c:v>21</c:v>
                </c:pt>
                <c:pt idx="255">
                  <c:v>21</c:v>
                </c:pt>
                <c:pt idx="256">
                  <c:v>21</c:v>
                </c:pt>
                <c:pt idx="257">
                  <c:v>21</c:v>
                </c:pt>
                <c:pt idx="258">
                  <c:v>21</c:v>
                </c:pt>
                <c:pt idx="259">
                  <c:v>21</c:v>
                </c:pt>
                <c:pt idx="260">
                  <c:v>21</c:v>
                </c:pt>
                <c:pt idx="261">
                  <c:v>21</c:v>
                </c:pt>
                <c:pt idx="262">
                  <c:v>21</c:v>
                </c:pt>
                <c:pt idx="263">
                  <c:v>21</c:v>
                </c:pt>
                <c:pt idx="264">
                  <c:v>22</c:v>
                </c:pt>
                <c:pt idx="265">
                  <c:v>22</c:v>
                </c:pt>
                <c:pt idx="266">
                  <c:v>22</c:v>
                </c:pt>
                <c:pt idx="267">
                  <c:v>22</c:v>
                </c:pt>
                <c:pt idx="268">
                  <c:v>22</c:v>
                </c:pt>
                <c:pt idx="269">
                  <c:v>22</c:v>
                </c:pt>
                <c:pt idx="270">
                  <c:v>22</c:v>
                </c:pt>
                <c:pt idx="271">
                  <c:v>22</c:v>
                </c:pt>
                <c:pt idx="272">
                  <c:v>22</c:v>
                </c:pt>
                <c:pt idx="273">
                  <c:v>22</c:v>
                </c:pt>
                <c:pt idx="274">
                  <c:v>22</c:v>
                </c:pt>
                <c:pt idx="275">
                  <c:v>22</c:v>
                </c:pt>
                <c:pt idx="276">
                  <c:v>23</c:v>
                </c:pt>
                <c:pt idx="277">
                  <c:v>23</c:v>
                </c:pt>
                <c:pt idx="278">
                  <c:v>23</c:v>
                </c:pt>
                <c:pt idx="279">
                  <c:v>23</c:v>
                </c:pt>
                <c:pt idx="280">
                  <c:v>23</c:v>
                </c:pt>
                <c:pt idx="281">
                  <c:v>23</c:v>
                </c:pt>
                <c:pt idx="282">
                  <c:v>23</c:v>
                </c:pt>
                <c:pt idx="283">
                  <c:v>23</c:v>
                </c:pt>
                <c:pt idx="284">
                  <c:v>23</c:v>
                </c:pt>
                <c:pt idx="285">
                  <c:v>23</c:v>
                </c:pt>
                <c:pt idx="286">
                  <c:v>23</c:v>
                </c:pt>
                <c:pt idx="287">
                  <c:v>23</c:v>
                </c:pt>
                <c:pt idx="288">
                  <c:v>24</c:v>
                </c:pt>
                <c:pt idx="289">
                  <c:v>24</c:v>
                </c:pt>
                <c:pt idx="290">
                  <c:v>24</c:v>
                </c:pt>
                <c:pt idx="291">
                  <c:v>24</c:v>
                </c:pt>
                <c:pt idx="292">
                  <c:v>24</c:v>
                </c:pt>
                <c:pt idx="293">
                  <c:v>24</c:v>
                </c:pt>
                <c:pt idx="294">
                  <c:v>24</c:v>
                </c:pt>
                <c:pt idx="295">
                  <c:v>24</c:v>
                </c:pt>
                <c:pt idx="296">
                  <c:v>24</c:v>
                </c:pt>
                <c:pt idx="297">
                  <c:v>24</c:v>
                </c:pt>
                <c:pt idx="298">
                  <c:v>24</c:v>
                </c:pt>
                <c:pt idx="299">
                  <c:v>24</c:v>
                </c:pt>
                <c:pt idx="300">
                  <c:v>25</c:v>
                </c:pt>
                <c:pt idx="301">
                  <c:v>25</c:v>
                </c:pt>
                <c:pt idx="302">
                  <c:v>25</c:v>
                </c:pt>
                <c:pt idx="303">
                  <c:v>25</c:v>
                </c:pt>
                <c:pt idx="304">
                  <c:v>25</c:v>
                </c:pt>
                <c:pt idx="305">
                  <c:v>25</c:v>
                </c:pt>
                <c:pt idx="306">
                  <c:v>25</c:v>
                </c:pt>
                <c:pt idx="307">
                  <c:v>25</c:v>
                </c:pt>
                <c:pt idx="308">
                  <c:v>25</c:v>
                </c:pt>
                <c:pt idx="309">
                  <c:v>25</c:v>
                </c:pt>
                <c:pt idx="310">
                  <c:v>25</c:v>
                </c:pt>
                <c:pt idx="311">
                  <c:v>25</c:v>
                </c:pt>
                <c:pt idx="312">
                  <c:v>26</c:v>
                </c:pt>
                <c:pt idx="313">
                  <c:v>26</c:v>
                </c:pt>
                <c:pt idx="314">
                  <c:v>26</c:v>
                </c:pt>
                <c:pt idx="315">
                  <c:v>26</c:v>
                </c:pt>
                <c:pt idx="316">
                  <c:v>26</c:v>
                </c:pt>
                <c:pt idx="317">
                  <c:v>26</c:v>
                </c:pt>
                <c:pt idx="318">
                  <c:v>26</c:v>
                </c:pt>
                <c:pt idx="319">
                  <c:v>26</c:v>
                </c:pt>
                <c:pt idx="320">
                  <c:v>26</c:v>
                </c:pt>
                <c:pt idx="321">
                  <c:v>26</c:v>
                </c:pt>
                <c:pt idx="322">
                  <c:v>26</c:v>
                </c:pt>
                <c:pt idx="323">
                  <c:v>26</c:v>
                </c:pt>
                <c:pt idx="324">
                  <c:v>27</c:v>
                </c:pt>
                <c:pt idx="325">
                  <c:v>27</c:v>
                </c:pt>
                <c:pt idx="326">
                  <c:v>27</c:v>
                </c:pt>
                <c:pt idx="327">
                  <c:v>27</c:v>
                </c:pt>
                <c:pt idx="328">
                  <c:v>27</c:v>
                </c:pt>
                <c:pt idx="329">
                  <c:v>27</c:v>
                </c:pt>
                <c:pt idx="330">
                  <c:v>27</c:v>
                </c:pt>
                <c:pt idx="331">
                  <c:v>27</c:v>
                </c:pt>
                <c:pt idx="332">
                  <c:v>27</c:v>
                </c:pt>
                <c:pt idx="333">
                  <c:v>27</c:v>
                </c:pt>
                <c:pt idx="334">
                  <c:v>27</c:v>
                </c:pt>
                <c:pt idx="335">
                  <c:v>27</c:v>
                </c:pt>
                <c:pt idx="336">
                  <c:v>28</c:v>
                </c:pt>
                <c:pt idx="337">
                  <c:v>28</c:v>
                </c:pt>
                <c:pt idx="338">
                  <c:v>28</c:v>
                </c:pt>
                <c:pt idx="339">
                  <c:v>28</c:v>
                </c:pt>
                <c:pt idx="340">
                  <c:v>28</c:v>
                </c:pt>
                <c:pt idx="341">
                  <c:v>28</c:v>
                </c:pt>
                <c:pt idx="342">
                  <c:v>28</c:v>
                </c:pt>
                <c:pt idx="343">
                  <c:v>28</c:v>
                </c:pt>
                <c:pt idx="344">
                  <c:v>28</c:v>
                </c:pt>
                <c:pt idx="345">
                  <c:v>28</c:v>
                </c:pt>
                <c:pt idx="346">
                  <c:v>28</c:v>
                </c:pt>
                <c:pt idx="347">
                  <c:v>28</c:v>
                </c:pt>
                <c:pt idx="348">
                  <c:v>29</c:v>
                </c:pt>
                <c:pt idx="349">
                  <c:v>29</c:v>
                </c:pt>
                <c:pt idx="350">
                  <c:v>29</c:v>
                </c:pt>
                <c:pt idx="351">
                  <c:v>29</c:v>
                </c:pt>
                <c:pt idx="352">
                  <c:v>29</c:v>
                </c:pt>
                <c:pt idx="353">
                  <c:v>29</c:v>
                </c:pt>
                <c:pt idx="354">
                  <c:v>29</c:v>
                </c:pt>
                <c:pt idx="355">
                  <c:v>29</c:v>
                </c:pt>
                <c:pt idx="356">
                  <c:v>29</c:v>
                </c:pt>
                <c:pt idx="357">
                  <c:v>29</c:v>
                </c:pt>
                <c:pt idx="358">
                  <c:v>29</c:v>
                </c:pt>
                <c:pt idx="359">
                  <c:v>29</c:v>
                </c:pt>
                <c:pt idx="360">
                  <c:v>30</c:v>
                </c:pt>
                <c:pt idx="361">
                  <c:v>30</c:v>
                </c:pt>
                <c:pt idx="362">
                  <c:v>30</c:v>
                </c:pt>
                <c:pt idx="363">
                  <c:v>30</c:v>
                </c:pt>
                <c:pt idx="364">
                  <c:v>30</c:v>
                </c:pt>
                <c:pt idx="365">
                  <c:v>30</c:v>
                </c:pt>
                <c:pt idx="366">
                  <c:v>30</c:v>
                </c:pt>
                <c:pt idx="367">
                  <c:v>30</c:v>
                </c:pt>
                <c:pt idx="368">
                  <c:v>30</c:v>
                </c:pt>
                <c:pt idx="369">
                  <c:v>30</c:v>
                </c:pt>
                <c:pt idx="370">
                  <c:v>30</c:v>
                </c:pt>
                <c:pt idx="371">
                  <c:v>30</c:v>
                </c:pt>
                <c:pt idx="372">
                  <c:v>31</c:v>
                </c:pt>
                <c:pt idx="373">
                  <c:v>31</c:v>
                </c:pt>
                <c:pt idx="374">
                  <c:v>31</c:v>
                </c:pt>
              </c:numCache>
            </c:numRef>
          </c:cat>
          <c:val>
            <c:numRef>
              <c:f>Amortisation!$B$4:$B$378</c:f>
              <c:numCache>
                <c:formatCode>"$"#,##0.00</c:formatCode>
                <c:ptCount val="375"/>
                <c:pt idx="0">
                  <c:v>1000000</c:v>
                </c:pt>
                <c:pt idx="1">
                  <c:v>998556.61</c:v>
                </c:pt>
                <c:pt idx="2">
                  <c:v>997108.42</c:v>
                </c:pt>
                <c:pt idx="3">
                  <c:v>995655.41</c:v>
                </c:pt>
                <c:pt idx="4">
                  <c:v>994197.57</c:v>
                </c:pt>
                <c:pt idx="5">
                  <c:v>992734.88</c:v>
                </c:pt>
                <c:pt idx="6">
                  <c:v>991267.33</c:v>
                </c:pt>
                <c:pt idx="7">
                  <c:v>989794.9</c:v>
                </c:pt>
                <c:pt idx="8">
                  <c:v>988317.57</c:v>
                </c:pt>
                <c:pt idx="9">
                  <c:v>986835.33</c:v>
                </c:pt>
                <c:pt idx="10">
                  <c:v>985348.16</c:v>
                </c:pt>
                <c:pt idx="11">
                  <c:v>983856.05</c:v>
                </c:pt>
                <c:pt idx="12">
                  <c:v>982358.98</c:v>
                </c:pt>
                <c:pt idx="13">
                  <c:v>980856.93</c:v>
                </c:pt>
                <c:pt idx="14">
                  <c:v>979349.88</c:v>
                </c:pt>
                <c:pt idx="15">
                  <c:v>977837.82</c:v>
                </c:pt>
                <c:pt idx="16">
                  <c:v>976320.74</c:v>
                </c:pt>
                <c:pt idx="17">
                  <c:v>974798.61</c:v>
                </c:pt>
                <c:pt idx="18">
                  <c:v>973271.42</c:v>
                </c:pt>
                <c:pt idx="19">
                  <c:v>971739.15</c:v>
                </c:pt>
                <c:pt idx="20">
                  <c:v>970201.79</c:v>
                </c:pt>
                <c:pt idx="21">
                  <c:v>968659.32</c:v>
                </c:pt>
                <c:pt idx="22">
                  <c:v>967111.72</c:v>
                </c:pt>
                <c:pt idx="23">
                  <c:v>965558.97</c:v>
                </c:pt>
                <c:pt idx="24">
                  <c:v>964001.06</c:v>
                </c:pt>
                <c:pt idx="25">
                  <c:v>962437.97</c:v>
                </c:pt>
                <c:pt idx="26">
                  <c:v>960869.68</c:v>
                </c:pt>
                <c:pt idx="27">
                  <c:v>959296.18</c:v>
                </c:pt>
                <c:pt idx="28">
                  <c:v>957717.45</c:v>
                </c:pt>
                <c:pt idx="29">
                  <c:v>956133.47</c:v>
                </c:pt>
                <c:pt idx="30">
                  <c:v>954544.22</c:v>
                </c:pt>
                <c:pt idx="31">
                  <c:v>952949.68</c:v>
                </c:pt>
                <c:pt idx="32">
                  <c:v>951349.84</c:v>
                </c:pt>
                <c:pt idx="33">
                  <c:v>949744.68</c:v>
                </c:pt>
                <c:pt idx="34">
                  <c:v>948134.19</c:v>
                </c:pt>
                <c:pt idx="35">
                  <c:v>946518.34</c:v>
                </c:pt>
                <c:pt idx="36">
                  <c:v>944897.12</c:v>
                </c:pt>
                <c:pt idx="37">
                  <c:v>943270.51</c:v>
                </c:pt>
                <c:pt idx="38">
                  <c:v>941638.49</c:v>
                </c:pt>
                <c:pt idx="39">
                  <c:v>940001.04</c:v>
                </c:pt>
                <c:pt idx="40">
                  <c:v>938358.15</c:v>
                </c:pt>
                <c:pt idx="41">
                  <c:v>936709.8</c:v>
                </c:pt>
                <c:pt idx="42">
                  <c:v>935055.97</c:v>
                </c:pt>
                <c:pt idx="43">
                  <c:v>933396.64</c:v>
                </c:pt>
                <c:pt idx="44">
                  <c:v>931731.79</c:v>
                </c:pt>
                <c:pt idx="45">
                  <c:v>930061.4</c:v>
                </c:pt>
                <c:pt idx="46">
                  <c:v>928385.46</c:v>
                </c:pt>
                <c:pt idx="47">
                  <c:v>926703.95</c:v>
                </c:pt>
                <c:pt idx="48">
                  <c:v>925016.85</c:v>
                </c:pt>
                <c:pt idx="49">
                  <c:v>923324.14</c:v>
                </c:pt>
                <c:pt idx="50">
                  <c:v>921625.8</c:v>
                </c:pt>
                <c:pt idx="51">
                  <c:v>919921.81</c:v>
                </c:pt>
                <c:pt idx="52">
                  <c:v>918212.16</c:v>
                </c:pt>
                <c:pt idx="53">
                  <c:v>916496.82</c:v>
                </c:pt>
                <c:pt idx="54">
                  <c:v>914775.78</c:v>
                </c:pt>
                <c:pt idx="55">
                  <c:v>913049.01</c:v>
                </c:pt>
                <c:pt idx="56">
                  <c:v>911316.5</c:v>
                </c:pt>
                <c:pt idx="57">
                  <c:v>909578.23</c:v>
                </c:pt>
                <c:pt idx="58">
                  <c:v>907834.18</c:v>
                </c:pt>
                <c:pt idx="59">
                  <c:v>906084.33</c:v>
                </c:pt>
                <c:pt idx="60">
                  <c:v>904328.67</c:v>
                </c:pt>
                <c:pt idx="61">
                  <c:v>902567.17</c:v>
                </c:pt>
                <c:pt idx="62">
                  <c:v>900799.81</c:v>
                </c:pt>
                <c:pt idx="63">
                  <c:v>899026.57</c:v>
                </c:pt>
                <c:pt idx="64">
                  <c:v>897247.44</c:v>
                </c:pt>
                <c:pt idx="65">
                  <c:v>895462.39</c:v>
                </c:pt>
                <c:pt idx="66">
                  <c:v>893671.41</c:v>
                </c:pt>
                <c:pt idx="67">
                  <c:v>891874.47</c:v>
                </c:pt>
                <c:pt idx="68">
                  <c:v>890071.56</c:v>
                </c:pt>
                <c:pt idx="69">
                  <c:v>888262.65</c:v>
                </c:pt>
                <c:pt idx="70">
                  <c:v>886447.73</c:v>
                </c:pt>
                <c:pt idx="71">
                  <c:v>884626.77</c:v>
                </c:pt>
                <c:pt idx="72">
                  <c:v>882799.76</c:v>
                </c:pt>
                <c:pt idx="73">
                  <c:v>880966.67</c:v>
                </c:pt>
                <c:pt idx="74">
                  <c:v>879127.49</c:v>
                </c:pt>
                <c:pt idx="75">
                  <c:v>877282.19</c:v>
                </c:pt>
                <c:pt idx="76">
                  <c:v>875430.76</c:v>
                </c:pt>
                <c:pt idx="77">
                  <c:v>873573.17</c:v>
                </c:pt>
                <c:pt idx="78">
                  <c:v>871709.41</c:v>
                </c:pt>
                <c:pt idx="79">
                  <c:v>869839.45</c:v>
                </c:pt>
                <c:pt idx="80">
                  <c:v>867963.27</c:v>
                </c:pt>
                <c:pt idx="81">
                  <c:v>866080.85</c:v>
                </c:pt>
                <c:pt idx="82">
                  <c:v>864192.17</c:v>
                </c:pt>
                <c:pt idx="83">
                  <c:v>862297.21</c:v>
                </c:pt>
                <c:pt idx="84">
                  <c:v>860395.95</c:v>
                </c:pt>
                <c:pt idx="85">
                  <c:v>858488.37</c:v>
                </c:pt>
                <c:pt idx="86">
                  <c:v>856574.45</c:v>
                </c:pt>
                <c:pt idx="87">
                  <c:v>854654.17</c:v>
                </c:pt>
                <c:pt idx="88">
                  <c:v>852727.5</c:v>
                </c:pt>
                <c:pt idx="89">
                  <c:v>850794.42</c:v>
                </c:pt>
                <c:pt idx="90">
                  <c:v>848854.92</c:v>
                </c:pt>
                <c:pt idx="91">
                  <c:v>846908.97</c:v>
                </c:pt>
                <c:pt idx="92">
                  <c:v>844956.55</c:v>
                </c:pt>
                <c:pt idx="93">
                  <c:v>842997.64</c:v>
                </c:pt>
                <c:pt idx="94">
                  <c:v>841032.21</c:v>
                </c:pt>
                <c:pt idx="95">
                  <c:v>839060.25</c:v>
                </c:pt>
                <c:pt idx="96">
                  <c:v>837081.73</c:v>
                </c:pt>
                <c:pt idx="97">
                  <c:v>835096.63</c:v>
                </c:pt>
                <c:pt idx="98">
                  <c:v>833104.93</c:v>
                </c:pt>
                <c:pt idx="99">
                  <c:v>831106.61</c:v>
                </c:pt>
                <c:pt idx="100">
                  <c:v>829101.64</c:v>
                </c:pt>
                <c:pt idx="101">
                  <c:v>827090.01</c:v>
                </c:pt>
                <c:pt idx="102">
                  <c:v>825071.69</c:v>
                </c:pt>
                <c:pt idx="103">
                  <c:v>823046.66</c:v>
                </c:pt>
                <c:pt idx="104">
                  <c:v>821014.9</c:v>
                </c:pt>
                <c:pt idx="105">
                  <c:v>818976.38</c:v>
                </c:pt>
                <c:pt idx="106">
                  <c:v>816931.08</c:v>
                </c:pt>
                <c:pt idx="107">
                  <c:v>814878.98</c:v>
                </c:pt>
                <c:pt idx="108">
                  <c:v>812820.06</c:v>
                </c:pt>
                <c:pt idx="109">
                  <c:v>810754.29</c:v>
                </c:pt>
                <c:pt idx="110">
                  <c:v>808681.65</c:v>
                </c:pt>
                <c:pt idx="111">
                  <c:v>806602.12</c:v>
                </c:pt>
                <c:pt idx="112">
                  <c:v>804515.68</c:v>
                </c:pt>
                <c:pt idx="113">
                  <c:v>802422.3</c:v>
                </c:pt>
                <c:pt idx="114">
                  <c:v>800321.96</c:v>
                </c:pt>
                <c:pt idx="115">
                  <c:v>798214.64</c:v>
                </c:pt>
                <c:pt idx="116">
                  <c:v>796100.31</c:v>
                </c:pt>
                <c:pt idx="117">
                  <c:v>793978.95</c:v>
                </c:pt>
                <c:pt idx="118">
                  <c:v>791850.54</c:v>
                </c:pt>
                <c:pt idx="119">
                  <c:v>789715.05</c:v>
                </c:pt>
                <c:pt idx="120">
                  <c:v>787572.46</c:v>
                </c:pt>
                <c:pt idx="121">
                  <c:v>785422.74</c:v>
                </c:pt>
                <c:pt idx="122">
                  <c:v>783265.88</c:v>
                </c:pt>
                <c:pt idx="123">
                  <c:v>781101.84</c:v>
                </c:pt>
                <c:pt idx="124">
                  <c:v>778930.61</c:v>
                </c:pt>
                <c:pt idx="125">
                  <c:v>776752.16</c:v>
                </c:pt>
                <c:pt idx="126">
                  <c:v>774566.47</c:v>
                </c:pt>
                <c:pt idx="127">
                  <c:v>772373.51</c:v>
                </c:pt>
                <c:pt idx="128">
                  <c:v>770173.26</c:v>
                </c:pt>
                <c:pt idx="129">
                  <c:v>767965.69</c:v>
                </c:pt>
                <c:pt idx="130">
                  <c:v>765750.78</c:v>
                </c:pt>
                <c:pt idx="131">
                  <c:v>763528.51</c:v>
                </c:pt>
                <c:pt idx="132">
                  <c:v>761298.85</c:v>
                </c:pt>
                <c:pt idx="133">
                  <c:v>759061.77</c:v>
                </c:pt>
                <c:pt idx="134">
                  <c:v>756817.26</c:v>
                </c:pt>
                <c:pt idx="135">
                  <c:v>754565.28</c:v>
                </c:pt>
                <c:pt idx="136">
                  <c:v>752305.81</c:v>
                </c:pt>
                <c:pt idx="137">
                  <c:v>750038.83</c:v>
                </c:pt>
                <c:pt idx="138">
                  <c:v>747764.31</c:v>
                </c:pt>
                <c:pt idx="139">
                  <c:v>745482.23</c:v>
                </c:pt>
                <c:pt idx="140">
                  <c:v>743192.56</c:v>
                </c:pt>
                <c:pt idx="141">
                  <c:v>740895.28</c:v>
                </c:pt>
                <c:pt idx="142">
                  <c:v>738590.36</c:v>
                </c:pt>
                <c:pt idx="143">
                  <c:v>736277.78</c:v>
                </c:pt>
                <c:pt idx="144">
                  <c:v>733957.51</c:v>
                </c:pt>
                <c:pt idx="145">
                  <c:v>731629.52</c:v>
                </c:pt>
                <c:pt idx="146">
                  <c:v>729293.79</c:v>
                </c:pt>
                <c:pt idx="147">
                  <c:v>726950.3</c:v>
                </c:pt>
                <c:pt idx="148">
                  <c:v>724599.02</c:v>
                </c:pt>
                <c:pt idx="149">
                  <c:v>722239.92</c:v>
                </c:pt>
                <c:pt idx="150">
                  <c:v>719872.97</c:v>
                </c:pt>
                <c:pt idx="151">
                  <c:v>717498.15</c:v>
                </c:pt>
                <c:pt idx="152">
                  <c:v>715115.44</c:v>
                </c:pt>
                <c:pt idx="153">
                  <c:v>712724.8</c:v>
                </c:pt>
                <c:pt idx="154">
                  <c:v>710326.22</c:v>
                </c:pt>
                <c:pt idx="155">
                  <c:v>707919.66</c:v>
                </c:pt>
                <c:pt idx="156">
                  <c:v>705505.1</c:v>
                </c:pt>
                <c:pt idx="157">
                  <c:v>703082.51</c:v>
                </c:pt>
                <c:pt idx="158">
                  <c:v>700651.86</c:v>
                </c:pt>
                <c:pt idx="159">
                  <c:v>698213.13</c:v>
                </c:pt>
                <c:pt idx="160">
                  <c:v>695766.29</c:v>
                </c:pt>
                <c:pt idx="161">
                  <c:v>693311.32</c:v>
                </c:pt>
                <c:pt idx="162">
                  <c:v>690848.19</c:v>
                </c:pt>
                <c:pt idx="163">
                  <c:v>688376.87</c:v>
                </c:pt>
                <c:pt idx="164">
                  <c:v>685897.33</c:v>
                </c:pt>
                <c:pt idx="165">
                  <c:v>683409.54</c:v>
                </c:pt>
                <c:pt idx="166">
                  <c:v>680913.48</c:v>
                </c:pt>
                <c:pt idx="167">
                  <c:v>678409.12</c:v>
                </c:pt>
                <c:pt idx="168">
                  <c:v>675896.44</c:v>
                </c:pt>
                <c:pt idx="169">
                  <c:v>673375.4</c:v>
                </c:pt>
                <c:pt idx="170">
                  <c:v>670845.98</c:v>
                </c:pt>
                <c:pt idx="171">
                  <c:v>668308.15</c:v>
                </c:pt>
                <c:pt idx="172">
                  <c:v>665761.88</c:v>
                </c:pt>
                <c:pt idx="173">
                  <c:v>663207.14</c:v>
                </c:pt>
                <c:pt idx="174">
                  <c:v>660643.91</c:v>
                </c:pt>
                <c:pt idx="175">
                  <c:v>658072.16</c:v>
                </c:pt>
                <c:pt idx="176">
                  <c:v>655491.86</c:v>
                </c:pt>
                <c:pt idx="177">
                  <c:v>652902.98</c:v>
                </c:pt>
                <c:pt idx="178">
                  <c:v>650305.49</c:v>
                </c:pt>
                <c:pt idx="179">
                  <c:v>647699.36</c:v>
                </c:pt>
                <c:pt idx="180">
                  <c:v>645084.56999999995</c:v>
                </c:pt>
                <c:pt idx="181">
                  <c:v>642461.07999999996</c:v>
                </c:pt>
                <c:pt idx="182">
                  <c:v>639828.87</c:v>
                </c:pt>
                <c:pt idx="183">
                  <c:v>637187.91</c:v>
                </c:pt>
                <c:pt idx="184">
                  <c:v>634538.17000000004</c:v>
                </c:pt>
                <c:pt idx="185">
                  <c:v>631879.61</c:v>
                </c:pt>
                <c:pt idx="186">
                  <c:v>629212.22</c:v>
                </c:pt>
                <c:pt idx="187">
                  <c:v>626535.96</c:v>
                </c:pt>
                <c:pt idx="188">
                  <c:v>623850.80000000005</c:v>
                </c:pt>
                <c:pt idx="189">
                  <c:v>621156.71</c:v>
                </c:pt>
                <c:pt idx="190">
                  <c:v>618453.66</c:v>
                </c:pt>
                <c:pt idx="191">
                  <c:v>615741.62</c:v>
                </c:pt>
                <c:pt idx="192">
                  <c:v>613020.56999999995</c:v>
                </c:pt>
                <c:pt idx="193">
                  <c:v>610290.47</c:v>
                </c:pt>
                <c:pt idx="194">
                  <c:v>607551.29</c:v>
                </c:pt>
                <c:pt idx="195">
                  <c:v>604803</c:v>
                </c:pt>
                <c:pt idx="196">
                  <c:v>602045.57999999996</c:v>
                </c:pt>
                <c:pt idx="197">
                  <c:v>599278.99</c:v>
                </c:pt>
                <c:pt idx="198">
                  <c:v>596503.19999999995</c:v>
                </c:pt>
                <c:pt idx="199">
                  <c:v>593718.18000000005</c:v>
                </c:pt>
                <c:pt idx="200">
                  <c:v>590923.9</c:v>
                </c:pt>
                <c:pt idx="201">
                  <c:v>588120.32999999996</c:v>
                </c:pt>
                <c:pt idx="202">
                  <c:v>585307.43999999994</c:v>
                </c:pt>
                <c:pt idx="203">
                  <c:v>582485.18999999994</c:v>
                </c:pt>
                <c:pt idx="204">
                  <c:v>579653.56000000006</c:v>
                </c:pt>
                <c:pt idx="205">
                  <c:v>576812.51</c:v>
                </c:pt>
                <c:pt idx="206">
                  <c:v>573962.02</c:v>
                </c:pt>
                <c:pt idx="207">
                  <c:v>571102.05000000005</c:v>
                </c:pt>
                <c:pt idx="208">
                  <c:v>568232.56999999995</c:v>
                </c:pt>
                <c:pt idx="209">
                  <c:v>565353.55000000005</c:v>
                </c:pt>
                <c:pt idx="210">
                  <c:v>562464.96</c:v>
                </c:pt>
                <c:pt idx="211">
                  <c:v>559566.76</c:v>
                </c:pt>
                <c:pt idx="212">
                  <c:v>556658.92000000004</c:v>
                </c:pt>
                <c:pt idx="213">
                  <c:v>553741.42000000004</c:v>
                </c:pt>
                <c:pt idx="214">
                  <c:v>550814.22</c:v>
                </c:pt>
                <c:pt idx="215">
                  <c:v>547877.28</c:v>
                </c:pt>
                <c:pt idx="216">
                  <c:v>544930.57999999996</c:v>
                </c:pt>
                <c:pt idx="217">
                  <c:v>541974.07999999996</c:v>
                </c:pt>
                <c:pt idx="218">
                  <c:v>539007.75</c:v>
                </c:pt>
                <c:pt idx="219">
                  <c:v>536031.56000000006</c:v>
                </c:pt>
                <c:pt idx="220">
                  <c:v>533045.47</c:v>
                </c:pt>
                <c:pt idx="221">
                  <c:v>530049.44999999995</c:v>
                </c:pt>
                <c:pt idx="222">
                  <c:v>527043.47</c:v>
                </c:pt>
                <c:pt idx="223">
                  <c:v>524027.49</c:v>
                </c:pt>
                <c:pt idx="224">
                  <c:v>521001.49</c:v>
                </c:pt>
                <c:pt idx="225">
                  <c:v>517965.43</c:v>
                </c:pt>
                <c:pt idx="226">
                  <c:v>514919.27</c:v>
                </c:pt>
                <c:pt idx="227">
                  <c:v>511862.98</c:v>
                </c:pt>
                <c:pt idx="228">
                  <c:v>508796.53</c:v>
                </c:pt>
                <c:pt idx="229">
                  <c:v>505719.88</c:v>
                </c:pt>
                <c:pt idx="230">
                  <c:v>502633</c:v>
                </c:pt>
                <c:pt idx="231">
                  <c:v>499535.86</c:v>
                </c:pt>
                <c:pt idx="232">
                  <c:v>496428.42</c:v>
                </c:pt>
                <c:pt idx="233">
                  <c:v>493310.65</c:v>
                </c:pt>
                <c:pt idx="234">
                  <c:v>490182.51</c:v>
                </c:pt>
                <c:pt idx="235">
                  <c:v>487043.97</c:v>
                </c:pt>
                <c:pt idx="236">
                  <c:v>483895</c:v>
                </c:pt>
                <c:pt idx="237">
                  <c:v>480735.56</c:v>
                </c:pt>
                <c:pt idx="238">
                  <c:v>477565.61</c:v>
                </c:pt>
                <c:pt idx="239">
                  <c:v>474385.12</c:v>
                </c:pt>
                <c:pt idx="240">
                  <c:v>471194.06</c:v>
                </c:pt>
                <c:pt idx="241">
                  <c:v>467992.39</c:v>
                </c:pt>
                <c:pt idx="242">
                  <c:v>464780.07</c:v>
                </c:pt>
                <c:pt idx="243">
                  <c:v>461557.07</c:v>
                </c:pt>
                <c:pt idx="244">
                  <c:v>458323.35</c:v>
                </c:pt>
                <c:pt idx="245">
                  <c:v>455078.88</c:v>
                </c:pt>
                <c:pt idx="246">
                  <c:v>451823.62</c:v>
                </c:pt>
                <c:pt idx="247">
                  <c:v>448557.54</c:v>
                </c:pt>
                <c:pt idx="248">
                  <c:v>445280.6</c:v>
                </c:pt>
                <c:pt idx="249">
                  <c:v>441992.76</c:v>
                </c:pt>
                <c:pt idx="250">
                  <c:v>438693.99</c:v>
                </c:pt>
                <c:pt idx="251">
                  <c:v>435384.25</c:v>
                </c:pt>
                <c:pt idx="252">
                  <c:v>432063.51</c:v>
                </c:pt>
                <c:pt idx="253">
                  <c:v>428731.73</c:v>
                </c:pt>
                <c:pt idx="254">
                  <c:v>425388.87</c:v>
                </c:pt>
                <c:pt idx="255">
                  <c:v>422034.89</c:v>
                </c:pt>
                <c:pt idx="256">
                  <c:v>418669.76</c:v>
                </c:pt>
                <c:pt idx="257">
                  <c:v>415293.44</c:v>
                </c:pt>
                <c:pt idx="258">
                  <c:v>411905.9</c:v>
                </c:pt>
                <c:pt idx="259">
                  <c:v>408507.09</c:v>
                </c:pt>
                <c:pt idx="260">
                  <c:v>405096.98</c:v>
                </c:pt>
                <c:pt idx="261">
                  <c:v>401675.53</c:v>
                </c:pt>
                <c:pt idx="262">
                  <c:v>398242.71</c:v>
                </c:pt>
                <c:pt idx="263">
                  <c:v>394798.47</c:v>
                </c:pt>
                <c:pt idx="264">
                  <c:v>391342.78</c:v>
                </c:pt>
                <c:pt idx="265">
                  <c:v>387875.6</c:v>
                </c:pt>
                <c:pt idx="266">
                  <c:v>384396.89</c:v>
                </c:pt>
                <c:pt idx="267">
                  <c:v>380906.62</c:v>
                </c:pt>
                <c:pt idx="268">
                  <c:v>377404.74</c:v>
                </c:pt>
                <c:pt idx="269">
                  <c:v>373891.22</c:v>
                </c:pt>
                <c:pt idx="270">
                  <c:v>370366.01</c:v>
                </c:pt>
                <c:pt idx="271">
                  <c:v>366829.08</c:v>
                </c:pt>
                <c:pt idx="272">
                  <c:v>363280.39</c:v>
                </c:pt>
                <c:pt idx="273">
                  <c:v>359719.9</c:v>
                </c:pt>
                <c:pt idx="274">
                  <c:v>356147.57</c:v>
                </c:pt>
                <c:pt idx="275">
                  <c:v>352563.37</c:v>
                </c:pt>
                <c:pt idx="276">
                  <c:v>348967.25</c:v>
                </c:pt>
                <c:pt idx="277">
                  <c:v>345359.17</c:v>
                </c:pt>
                <c:pt idx="278">
                  <c:v>341739.09</c:v>
                </c:pt>
                <c:pt idx="279">
                  <c:v>338106.98</c:v>
                </c:pt>
                <c:pt idx="280">
                  <c:v>334462.78999999998</c:v>
                </c:pt>
                <c:pt idx="281">
                  <c:v>330806.48</c:v>
                </c:pt>
                <c:pt idx="282">
                  <c:v>327138.02</c:v>
                </c:pt>
                <c:pt idx="283">
                  <c:v>323457.36</c:v>
                </c:pt>
                <c:pt idx="284">
                  <c:v>319764.46000000002</c:v>
                </c:pt>
                <c:pt idx="285">
                  <c:v>316059.28000000003</c:v>
                </c:pt>
                <c:pt idx="286">
                  <c:v>312341.78000000003</c:v>
                </c:pt>
                <c:pt idx="287">
                  <c:v>308611.92</c:v>
                </c:pt>
                <c:pt idx="288">
                  <c:v>304869.65999999997</c:v>
                </c:pt>
                <c:pt idx="289">
                  <c:v>301114.96000000002</c:v>
                </c:pt>
                <c:pt idx="290">
                  <c:v>297347.77</c:v>
                </c:pt>
                <c:pt idx="291">
                  <c:v>293568.06</c:v>
                </c:pt>
                <c:pt idx="292">
                  <c:v>289775.78000000003</c:v>
                </c:pt>
                <c:pt idx="293">
                  <c:v>285970.89</c:v>
                </c:pt>
                <c:pt idx="294">
                  <c:v>282153.34999999998</c:v>
                </c:pt>
                <c:pt idx="295">
                  <c:v>278323.12</c:v>
                </c:pt>
                <c:pt idx="296">
                  <c:v>274480.15000000002</c:v>
                </c:pt>
                <c:pt idx="297">
                  <c:v>270624.40000000002</c:v>
                </c:pt>
                <c:pt idx="298">
                  <c:v>266755.83</c:v>
                </c:pt>
                <c:pt idx="299">
                  <c:v>262874.40000000002</c:v>
                </c:pt>
                <c:pt idx="300">
                  <c:v>258980.06</c:v>
                </c:pt>
                <c:pt idx="301">
                  <c:v>255072.77</c:v>
                </c:pt>
                <c:pt idx="302">
                  <c:v>251152.49</c:v>
                </c:pt>
                <c:pt idx="303">
                  <c:v>247219.18</c:v>
                </c:pt>
                <c:pt idx="304">
                  <c:v>243272.79</c:v>
                </c:pt>
                <c:pt idx="305">
                  <c:v>239313.28</c:v>
                </c:pt>
                <c:pt idx="306">
                  <c:v>235340.6</c:v>
                </c:pt>
                <c:pt idx="307">
                  <c:v>231354.71</c:v>
                </c:pt>
                <c:pt idx="308">
                  <c:v>227355.57</c:v>
                </c:pt>
                <c:pt idx="309">
                  <c:v>223343.13</c:v>
                </c:pt>
                <c:pt idx="310">
                  <c:v>219317.35</c:v>
                </c:pt>
                <c:pt idx="311">
                  <c:v>215278.19</c:v>
                </c:pt>
                <c:pt idx="312">
                  <c:v>211225.60000000001</c:v>
                </c:pt>
                <c:pt idx="313">
                  <c:v>207159.53</c:v>
                </c:pt>
                <c:pt idx="314">
                  <c:v>203079.94</c:v>
                </c:pt>
                <c:pt idx="315">
                  <c:v>198986.79</c:v>
                </c:pt>
                <c:pt idx="316">
                  <c:v>194880.03</c:v>
                </c:pt>
                <c:pt idx="317">
                  <c:v>190759.61</c:v>
                </c:pt>
                <c:pt idx="318">
                  <c:v>186625.49</c:v>
                </c:pt>
                <c:pt idx="319">
                  <c:v>182477.63</c:v>
                </c:pt>
                <c:pt idx="320">
                  <c:v>178315.97</c:v>
                </c:pt>
                <c:pt idx="321">
                  <c:v>174140.48</c:v>
                </c:pt>
                <c:pt idx="322">
                  <c:v>169951.1</c:v>
                </c:pt>
                <c:pt idx="323">
                  <c:v>165747.79</c:v>
                </c:pt>
                <c:pt idx="324">
                  <c:v>161530.51</c:v>
                </c:pt>
                <c:pt idx="325">
                  <c:v>157299.20000000001</c:v>
                </c:pt>
                <c:pt idx="326">
                  <c:v>153053.82999999999</c:v>
                </c:pt>
                <c:pt idx="327">
                  <c:v>148794.34</c:v>
                </c:pt>
                <c:pt idx="328">
                  <c:v>144520.69</c:v>
                </c:pt>
                <c:pt idx="329">
                  <c:v>140232.82999999999</c:v>
                </c:pt>
                <c:pt idx="330">
                  <c:v>135930.71</c:v>
                </c:pt>
                <c:pt idx="331">
                  <c:v>131614.28</c:v>
                </c:pt>
                <c:pt idx="332">
                  <c:v>127283.5</c:v>
                </c:pt>
                <c:pt idx="333">
                  <c:v>122938.32</c:v>
                </c:pt>
                <c:pt idx="334">
                  <c:v>118578.7</c:v>
                </c:pt>
                <c:pt idx="335">
                  <c:v>114204.58</c:v>
                </c:pt>
                <c:pt idx="336">
                  <c:v>109815.92</c:v>
                </c:pt>
                <c:pt idx="337">
                  <c:v>105412.66</c:v>
                </c:pt>
                <c:pt idx="338">
                  <c:v>100994.76</c:v>
                </c:pt>
                <c:pt idx="339">
                  <c:v>96562.17</c:v>
                </c:pt>
                <c:pt idx="340">
                  <c:v>92114.84</c:v>
                </c:pt>
                <c:pt idx="341">
                  <c:v>87652.73</c:v>
                </c:pt>
                <c:pt idx="342">
                  <c:v>83175.78</c:v>
                </c:pt>
                <c:pt idx="343">
                  <c:v>78683.94</c:v>
                </c:pt>
                <c:pt idx="344">
                  <c:v>74177.17</c:v>
                </c:pt>
                <c:pt idx="345">
                  <c:v>69655.41</c:v>
                </c:pt>
                <c:pt idx="346">
                  <c:v>65118.62</c:v>
                </c:pt>
                <c:pt idx="347">
                  <c:v>60566.74</c:v>
                </c:pt>
                <c:pt idx="348">
                  <c:v>55999.73</c:v>
                </c:pt>
                <c:pt idx="349">
                  <c:v>51417.53</c:v>
                </c:pt>
                <c:pt idx="350">
                  <c:v>46820.1</c:v>
                </c:pt>
                <c:pt idx="351">
                  <c:v>42207.38</c:v>
                </c:pt>
                <c:pt idx="352">
                  <c:v>37579.32</c:v>
                </c:pt>
                <c:pt idx="353">
                  <c:v>32935.879999999997</c:v>
                </c:pt>
                <c:pt idx="354">
                  <c:v>28277</c:v>
                </c:pt>
                <c:pt idx="355">
                  <c:v>23602.63</c:v>
                </c:pt>
                <c:pt idx="356">
                  <c:v>18912.71</c:v>
                </c:pt>
                <c:pt idx="357">
                  <c:v>14207.2</c:v>
                </c:pt>
                <c:pt idx="358">
                  <c:v>9486.0400000000009</c:v>
                </c:pt>
                <c:pt idx="359">
                  <c:v>4749.1899999999996</c:v>
                </c:pt>
                <c:pt idx="360">
                  <c:v>0</c:v>
                </c:pt>
                <c:pt idx="361">
                  <c:v>0</c:v>
                </c:pt>
                <c:pt idx="362">
                  <c:v>0</c:v>
                </c:pt>
                <c:pt idx="363">
                  <c:v>0</c:v>
                </c:pt>
                <c:pt idx="364">
                  <c:v>0</c:v>
                </c:pt>
                <c:pt idx="365">
                  <c:v>0</c:v>
                </c:pt>
                <c:pt idx="366">
                  <c:v>0</c:v>
                </c:pt>
                <c:pt idx="367">
                  <c:v>0</c:v>
                </c:pt>
                <c:pt idx="368">
                  <c:v>0</c:v>
                </c:pt>
                <c:pt idx="369">
                  <c:v>0</c:v>
                </c:pt>
                <c:pt idx="370">
                  <c:v>0</c:v>
                </c:pt>
                <c:pt idx="371">
                  <c:v>0</c:v>
                </c:pt>
                <c:pt idx="372">
                  <c:v>0</c:v>
                </c:pt>
                <c:pt idx="373">
                  <c:v>0</c:v>
                </c:pt>
                <c:pt idx="374">
                  <c:v>0</c:v>
                </c:pt>
              </c:numCache>
            </c:numRef>
          </c:val>
          <c:smooth val="1"/>
          <c:extLst>
            <c:ext xmlns:c16="http://schemas.microsoft.com/office/drawing/2014/chart" uri="{C3380CC4-5D6E-409C-BE32-E72D297353CC}">
              <c16:uniqueId val="{00000000-E4E6-2947-AE8D-6E069E532DFE}"/>
            </c:ext>
          </c:extLst>
        </c:ser>
        <c:dLbls>
          <c:showLegendKey val="0"/>
          <c:showVal val="0"/>
          <c:showCatName val="0"/>
          <c:showSerName val="0"/>
          <c:showPercent val="0"/>
          <c:showBubbleSize val="0"/>
        </c:dLbls>
        <c:smooth val="0"/>
        <c:axId val="1588129952"/>
        <c:axId val="1588131648"/>
      </c:lineChart>
      <c:catAx>
        <c:axId val="1588129952"/>
        <c:scaling>
          <c:orientation val="minMax"/>
        </c:scaling>
        <c:delete val="0"/>
        <c:axPos val="b"/>
        <c:title>
          <c:tx>
            <c:rich>
              <a:bodyPr rot="0" spcFirstLastPara="1" vertOverflow="ellipsis" vert="horz" wrap="square" anchor="ctr" anchorCtr="1"/>
              <a:lstStyle/>
              <a:p>
                <a:pPr>
                  <a:defRPr sz="1000" b="0" i="0" u="none" strike="noStrike" kern="1200" baseline="0">
                    <a:solidFill>
                      <a:srgbClr val="C00000"/>
                    </a:solidFill>
                    <a:latin typeface="+mn-lt"/>
                    <a:ea typeface="+mn-ea"/>
                    <a:cs typeface="+mn-cs"/>
                  </a:defRPr>
                </a:pPr>
                <a:r>
                  <a:rPr lang="en-US" b="1">
                    <a:solidFill>
                      <a:srgbClr val="C00000"/>
                    </a:solidFill>
                  </a:rPr>
                  <a:t>Years</a:t>
                </a:r>
              </a:p>
            </c:rich>
          </c:tx>
          <c:overlay val="0"/>
          <c:spPr>
            <a:noFill/>
            <a:ln>
              <a:noFill/>
            </a:ln>
            <a:effectLst/>
          </c:spPr>
          <c:txPr>
            <a:bodyPr rot="0" spcFirstLastPara="1" vertOverflow="ellipsis" vert="horz" wrap="square" anchor="ctr" anchorCtr="1"/>
            <a:lstStyle/>
            <a:p>
              <a:pPr>
                <a:defRPr sz="1000" b="0" i="0" u="none" strike="noStrike" kern="1200" baseline="0">
                  <a:solidFill>
                    <a:srgbClr val="C00000"/>
                  </a:solidFill>
                  <a:latin typeface="+mn-lt"/>
                  <a:ea typeface="+mn-ea"/>
                  <a:cs typeface="+mn-cs"/>
                </a:defRPr>
              </a:pPr>
              <a:endParaRPr lang="en-US"/>
            </a:p>
          </c:txPr>
        </c:title>
        <c:numFmt formatCode="0" sourceLinked="0"/>
        <c:majorTickMark val="out"/>
        <c:minorTickMark val="none"/>
        <c:tickLblPos val="nextTo"/>
        <c:spPr>
          <a:noFill/>
          <a:ln w="25400" cap="flat" cmpd="sng" algn="ctr">
            <a:solidFill>
              <a:srgbClr val="C00000"/>
            </a:solidFill>
            <a:round/>
          </a:ln>
          <a:effectLst/>
        </c:spPr>
        <c:txPr>
          <a:bodyPr rot="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88131648"/>
        <c:crosses val="autoZero"/>
        <c:auto val="1"/>
        <c:lblAlgn val="ctr"/>
        <c:lblOffset val="100"/>
        <c:tickLblSkip val="12"/>
        <c:tickMarkSkip val="12"/>
        <c:noMultiLvlLbl val="0"/>
      </c:catAx>
      <c:valAx>
        <c:axId val="1588131648"/>
        <c:scaling>
          <c:orientation val="minMax"/>
          <c:min val="0"/>
        </c:scaling>
        <c:delete val="0"/>
        <c:axPos val="l"/>
        <c:majorGridlines>
          <c:spPr>
            <a:ln w="9525" cap="flat" cmpd="sng" algn="ctr">
              <a:solidFill>
                <a:srgbClr val="C00000">
                  <a:alpha val="20000"/>
                </a:srgbClr>
              </a:solidFill>
              <a:prstDash val="dash"/>
              <a:round/>
            </a:ln>
            <a:effectLst/>
          </c:spPr>
        </c:majorGridlines>
        <c:numFmt formatCode="&quot;$&quot;#,##0" sourceLinked="0"/>
        <c:majorTickMark val="cross"/>
        <c:minorTickMark val="out"/>
        <c:tickLblPos val="nextTo"/>
        <c:spPr>
          <a:noFill/>
          <a:ln w="25400">
            <a:solidFill>
              <a:srgbClr val="C00000"/>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88129952"/>
        <c:crosses val="autoZero"/>
        <c:crossBetween val="between"/>
        <c:majorUnit val="100000"/>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12</xdr:col>
      <xdr:colOff>152400</xdr:colOff>
      <xdr:row>10</xdr:row>
      <xdr:rowOff>155702</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0058400" cy="2187702"/>
        </a:xfrm>
        <a:prstGeom prst="rect">
          <a:avLst/>
        </a:prstGeom>
      </xdr:spPr>
    </xdr:pic>
    <xdr:clientData/>
  </xdr:twoCellAnchor>
  <xdr:oneCellAnchor>
    <xdr:from>
      <xdr:col>0</xdr:col>
      <xdr:colOff>215900</xdr:colOff>
      <xdr:row>15</xdr:row>
      <xdr:rowOff>165100</xdr:rowOff>
    </xdr:from>
    <xdr:ext cx="10299700" cy="3709092"/>
    <xdr:sp macro="" textlink="">
      <xdr:nvSpPr>
        <xdr:cNvPr id="5" name="TextBox 4">
          <a:extLst>
            <a:ext uri="{FF2B5EF4-FFF2-40B4-BE49-F238E27FC236}">
              <a16:creationId xmlns:a16="http://schemas.microsoft.com/office/drawing/2014/main" id="{00000000-0008-0000-0000-000005000000}"/>
            </a:ext>
          </a:extLst>
        </xdr:cNvPr>
        <xdr:cNvSpPr txBox="1"/>
      </xdr:nvSpPr>
      <xdr:spPr>
        <a:xfrm>
          <a:off x="215900" y="3340100"/>
          <a:ext cx="10299700" cy="370909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t>This software is intended for illustrative purposes only. The Software is provided "as is" without warranty of any kind, either express or implied. Use at your own risk.</a:t>
          </a:r>
        </a:p>
        <a:p>
          <a:endParaRPr lang="en-US" sz="1100"/>
        </a:p>
        <a:p>
          <a:r>
            <a:rPr lang="en-US" sz="1100"/>
            <a:t>The use of the software is</a:t>
          </a:r>
          <a:r>
            <a:rPr lang="en-US" sz="1100" baseline="0"/>
            <a:t> </a:t>
          </a:r>
          <a:r>
            <a:rPr lang="en-US" sz="1100"/>
            <a:t>at your own discretion and risk and with agreement that you will be solely responsible for any damage to your computer system or loss of data that results from such activities. You are solely responsible for adequate protection and backup of the data and equipment used in connection with any of the software, and we will not be liable for any damages that you may suffer in connection with using, modifying or distributing any of this software. No advice or information, whether oral or written, obtained by you from us or from this website shall create any warranty for the software.</a:t>
          </a:r>
        </a:p>
        <a:p>
          <a:endParaRPr lang="en-US" sz="1100"/>
        </a:p>
        <a:p>
          <a:r>
            <a:rPr lang="en-US" sz="1100"/>
            <a:t>We make  no warranty that</a:t>
          </a:r>
        </a:p>
        <a:p>
          <a:endParaRPr lang="en-US" sz="1100"/>
        </a:p>
        <a:p>
          <a:pPr lvl="1"/>
          <a:r>
            <a:rPr lang="en-US" sz="1100"/>
            <a:t>the software will meet your requirements</a:t>
          </a:r>
        </a:p>
        <a:p>
          <a:pPr lvl="1"/>
          <a:r>
            <a:rPr lang="en-US" sz="1100"/>
            <a:t>the software will be uninterrupted, timely, secure or error-free</a:t>
          </a:r>
        </a:p>
        <a:p>
          <a:pPr lvl="1"/>
          <a:r>
            <a:rPr lang="en-US" sz="1100"/>
            <a:t>the results that may be obtained from the use of the software will be effective, accurate or reliable</a:t>
          </a:r>
        </a:p>
        <a:p>
          <a:pPr lvl="1"/>
          <a:r>
            <a:rPr lang="en-US" sz="1100"/>
            <a:t>any errors in the software obtained from us will be corrected.</a:t>
          </a:r>
        </a:p>
        <a:p>
          <a:pPr lvl="1"/>
          <a:endParaRPr lang="en-US" sz="1100"/>
        </a:p>
        <a:p>
          <a:r>
            <a:rPr lang="en-US" sz="1100"/>
            <a:t>The software could include technical or other mistakes, inaccuracies or typographical errors. We may make changes to the software or documentation made available on its web site at any time without prior</a:t>
          </a:r>
          <a:r>
            <a:rPr lang="en-US" sz="1100" baseline="0"/>
            <a:t> </a:t>
          </a:r>
          <a:r>
            <a:rPr lang="en-US" sz="1100"/>
            <a:t>notice.</a:t>
          </a:r>
        </a:p>
        <a:p>
          <a:endParaRPr lang="en-US" sz="1100"/>
        </a:p>
        <a:p>
          <a:r>
            <a:rPr lang="en-US" sz="1100"/>
            <a:t>We assume no responsibility for errors or omissions in the software available from its web site.</a:t>
          </a:r>
        </a:p>
        <a:p>
          <a:endParaRPr lang="en-US" sz="1100"/>
        </a:p>
        <a:p>
          <a:r>
            <a:rPr lang="en-US" sz="1100"/>
            <a:t>In no event shall we be liable to you or any third parties for any special, punitive, incidental, indirect or consequential damages of any kind, or any damages whatsoever, including, without limitation, those resulting from loss of use, data or profits, and on any theory of liability, arising out of or in connection with the use of this software.</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5</xdr:col>
      <xdr:colOff>317500</xdr:colOff>
      <xdr:row>24</xdr:row>
      <xdr:rowOff>152400</xdr:rowOff>
    </xdr:from>
    <xdr:to>
      <xdr:col>17</xdr:col>
      <xdr:colOff>342900</xdr:colOff>
      <xdr:row>55</xdr:row>
      <xdr:rowOff>88900</xdr:rowOff>
    </xdr:to>
    <xdr:graphicFrame macro="">
      <xdr:nvGraphicFramePr>
        <xdr:cNvPr id="4" name="InterestRatio">
          <a:extLst>
            <a:ext uri="{FF2B5EF4-FFF2-40B4-BE49-F238E27FC236}">
              <a16:creationId xmlns:a16="http://schemas.microsoft.com/office/drawing/2014/main" id="{00000000-0008-0000-01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50800</xdr:colOff>
      <xdr:row>0</xdr:row>
      <xdr:rowOff>38100</xdr:rowOff>
    </xdr:from>
    <xdr:to>
      <xdr:col>17</xdr:col>
      <xdr:colOff>139700</xdr:colOff>
      <xdr:row>29</xdr:row>
      <xdr:rowOff>12700</xdr:rowOff>
    </xdr:to>
    <xdr:graphicFrame macro="">
      <xdr:nvGraphicFramePr>
        <xdr:cNvPr id="3" name="Amortisation">
          <a:extLst>
            <a:ext uri="{FF2B5EF4-FFF2-40B4-BE49-F238E27FC236}">
              <a16:creationId xmlns:a16="http://schemas.microsoft.com/office/drawing/2014/main" id="{00000000-0008-0000-01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9BB25B-AE42-0148-B4E9-8B28CE2FDECA}">
  <sheetPr codeName="Sheet3"/>
  <dimension ref="B13:K39"/>
  <sheetViews>
    <sheetView showGridLines="0" showRowColHeaders="0" tabSelected="1" workbookViewId="0">
      <selection activeCell="I14" sqref="I14"/>
    </sheetView>
  </sheetViews>
  <sheetFormatPr baseColWidth="10" defaultRowHeight="16" x14ac:dyDescent="0.2"/>
  <sheetData>
    <row r="13" spans="2:11" ht="21" x14ac:dyDescent="0.25">
      <c r="B13" s="36" t="s">
        <v>12</v>
      </c>
      <c r="C13" s="36"/>
      <c r="D13" s="36"/>
      <c r="E13" s="36"/>
      <c r="F13" s="36"/>
      <c r="G13" s="36"/>
      <c r="H13" s="36"/>
      <c r="I13" s="36"/>
      <c r="J13" s="36"/>
      <c r="K13" s="36"/>
    </row>
    <row r="14" spans="2:11" x14ac:dyDescent="0.2">
      <c r="B14" s="34"/>
      <c r="C14" s="34"/>
      <c r="D14" s="34"/>
      <c r="E14" s="34"/>
      <c r="F14" s="34"/>
      <c r="G14" s="34"/>
      <c r="H14" s="34"/>
      <c r="I14" s="34"/>
      <c r="J14" s="34"/>
      <c r="K14" s="34"/>
    </row>
    <row r="15" spans="2:11" ht="21" x14ac:dyDescent="0.25">
      <c r="B15" s="36" t="s">
        <v>13</v>
      </c>
      <c r="C15" s="36"/>
      <c r="D15" s="36"/>
      <c r="E15" s="36"/>
      <c r="F15" s="36"/>
      <c r="G15" s="36"/>
      <c r="H15" s="36"/>
      <c r="I15" s="36"/>
      <c r="J15" s="36"/>
      <c r="K15" s="36"/>
    </row>
    <row r="18" spans="2:2" ht="17" x14ac:dyDescent="0.2">
      <c r="B18" s="33"/>
    </row>
    <row r="20" spans="2:2" ht="17" x14ac:dyDescent="0.2">
      <c r="B20" s="33"/>
    </row>
    <row r="22" spans="2:2" ht="17" x14ac:dyDescent="0.2">
      <c r="B22" s="33"/>
    </row>
    <row r="24" spans="2:2" ht="17" x14ac:dyDescent="0.2">
      <c r="B24" s="33"/>
    </row>
    <row r="26" spans="2:2" ht="17" x14ac:dyDescent="0.2">
      <c r="B26" s="33"/>
    </row>
    <row r="27" spans="2:2" ht="17" x14ac:dyDescent="0.2">
      <c r="B27" s="33"/>
    </row>
    <row r="28" spans="2:2" ht="17" x14ac:dyDescent="0.2">
      <c r="B28" s="33"/>
    </row>
    <row r="29" spans="2:2" ht="17" x14ac:dyDescent="0.2">
      <c r="B29" s="33"/>
    </row>
    <row r="30" spans="2:2" ht="17" x14ac:dyDescent="0.2">
      <c r="B30" s="33"/>
    </row>
    <row r="32" spans="2:2" ht="17" x14ac:dyDescent="0.2">
      <c r="B32" s="33"/>
    </row>
    <row r="34" spans="2:2" ht="17" x14ac:dyDescent="0.2">
      <c r="B34" s="33"/>
    </row>
    <row r="35" spans="2:2" ht="17" x14ac:dyDescent="0.2">
      <c r="B35" s="33"/>
    </row>
    <row r="37" spans="2:2" ht="17" x14ac:dyDescent="0.2">
      <c r="B37" s="33"/>
    </row>
    <row r="39" spans="2:2" ht="17" x14ac:dyDescent="0.2">
      <c r="B39" s="33"/>
    </row>
  </sheetData>
  <sheetProtection sheet="1" objects="1" scenarios="1" selectLockedCells="1" selectUnlockedCells="1"/>
  <mergeCells count="2">
    <mergeCell ref="B13:K13"/>
    <mergeCell ref="B15:K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947A8A-A05E-7D43-9717-7967D44158FB}">
  <sheetPr codeName="Sheet1"/>
  <dimension ref="A1:E20"/>
  <sheetViews>
    <sheetView showGridLines="0" showRowColHeaders="0" workbookViewId="0">
      <selection activeCell="D4" sqref="D4"/>
    </sheetView>
  </sheetViews>
  <sheetFormatPr baseColWidth="10" defaultRowHeight="16" x14ac:dyDescent="0.2"/>
  <cols>
    <col min="1" max="1" width="5.83203125" customWidth="1"/>
    <col min="2" max="2" width="1.83203125" style="1" customWidth="1"/>
    <col min="3" max="3" width="30.83203125" customWidth="1"/>
    <col min="4" max="4" width="15.1640625" customWidth="1"/>
    <col min="5" max="5" width="1.83203125" customWidth="1"/>
  </cols>
  <sheetData>
    <row r="1" spans="1:5" ht="21" x14ac:dyDescent="0.25">
      <c r="A1" s="35" t="s">
        <v>12</v>
      </c>
      <c r="B1" s="9"/>
    </row>
    <row r="2" spans="1:5" ht="21" x14ac:dyDescent="0.25">
      <c r="A2" s="35" t="s">
        <v>13</v>
      </c>
      <c r="B2" s="9"/>
    </row>
    <row r="4" spans="1:5" ht="21" x14ac:dyDescent="0.25">
      <c r="C4" s="9" t="s">
        <v>0</v>
      </c>
      <c r="D4" s="10">
        <v>1000000</v>
      </c>
    </row>
    <row r="5" spans="1:5" ht="21" x14ac:dyDescent="0.25">
      <c r="C5" s="9" t="s">
        <v>1</v>
      </c>
      <c r="D5" s="11">
        <v>30</v>
      </c>
    </row>
    <row r="6" spans="1:5" ht="21" x14ac:dyDescent="0.25">
      <c r="C6" s="9" t="s">
        <v>2</v>
      </c>
      <c r="D6" s="12">
        <v>3.9899999999999998E-2</v>
      </c>
    </row>
    <row r="7" spans="1:5" ht="21" x14ac:dyDescent="0.25">
      <c r="C7" s="9" t="s">
        <v>14</v>
      </c>
      <c r="D7" s="14">
        <f>-PMT(D6/12,D5*12,D4,0)</f>
        <v>4768.3896283398362</v>
      </c>
    </row>
    <row r="8" spans="1:5" ht="21" x14ac:dyDescent="0.25">
      <c r="C8" s="9" t="s">
        <v>8</v>
      </c>
      <c r="D8" s="13">
        <f>Amortisation!C380</f>
        <v>716618.6378802507</v>
      </c>
    </row>
    <row r="9" spans="1:5" ht="21" x14ac:dyDescent="0.25">
      <c r="C9" s="9" t="s">
        <v>9</v>
      </c>
      <c r="D9" s="14">
        <f>Amortisation!D380</f>
        <v>1716616.8576307413</v>
      </c>
    </row>
    <row r="10" spans="1:5" ht="21" x14ac:dyDescent="0.25">
      <c r="C10" s="15"/>
      <c r="D10" s="15"/>
    </row>
    <row r="11" spans="1:5" s="1" customFormat="1" ht="4" customHeight="1" x14ac:dyDescent="0.25">
      <c r="B11" s="16"/>
      <c r="C11" s="31"/>
      <c r="D11" s="31"/>
      <c r="E11" s="17"/>
    </row>
    <row r="12" spans="1:5" ht="21" x14ac:dyDescent="0.25">
      <c r="B12" s="18"/>
      <c r="C12" s="21" t="s">
        <v>15</v>
      </c>
      <c r="D12" s="32">
        <v>0</v>
      </c>
      <c r="E12" s="20"/>
    </row>
    <row r="13" spans="1:5" x14ac:dyDescent="0.2">
      <c r="B13" s="18"/>
      <c r="C13" s="19"/>
      <c r="D13" s="19"/>
      <c r="E13" s="20"/>
    </row>
    <row r="14" spans="1:5" ht="21" x14ac:dyDescent="0.25">
      <c r="B14" s="18"/>
      <c r="C14" s="21" t="s">
        <v>16</v>
      </c>
      <c r="D14" s="22">
        <f>(MATCH(0,Amortisation!M4:M378,0))/12</f>
        <v>30</v>
      </c>
      <c r="E14" s="20"/>
    </row>
    <row r="15" spans="1:5" ht="21" x14ac:dyDescent="0.25">
      <c r="B15" s="18"/>
      <c r="C15" s="21" t="s">
        <v>8</v>
      </c>
      <c r="D15" s="23">
        <f>Amortisation!J380</f>
        <v>716618.6378802507</v>
      </c>
      <c r="E15" s="20"/>
    </row>
    <row r="16" spans="1:5" ht="21" x14ac:dyDescent="0.25">
      <c r="B16" s="18"/>
      <c r="C16" s="21" t="s">
        <v>9</v>
      </c>
      <c r="D16" s="24">
        <f>SUM(Amortisation!K380:L380)</f>
        <v>1716616.8576307413</v>
      </c>
      <c r="E16" s="25"/>
    </row>
    <row r="17" spans="2:5" ht="21" x14ac:dyDescent="0.25">
      <c r="B17" s="18"/>
      <c r="C17" s="26"/>
      <c r="D17" s="26"/>
      <c r="E17" s="20"/>
    </row>
    <row r="18" spans="2:5" ht="21" x14ac:dyDescent="0.25">
      <c r="B18" s="18"/>
      <c r="C18" s="21" t="s">
        <v>10</v>
      </c>
      <c r="D18" s="22">
        <f>D5-D14</f>
        <v>0</v>
      </c>
      <c r="E18" s="20"/>
    </row>
    <row r="19" spans="2:5" ht="21" x14ac:dyDescent="0.25">
      <c r="B19" s="18"/>
      <c r="C19" s="21" t="s">
        <v>11</v>
      </c>
      <c r="D19" s="27">
        <f>D9-D16</f>
        <v>0</v>
      </c>
      <c r="E19" s="20"/>
    </row>
    <row r="20" spans="2:5" ht="4" customHeight="1" x14ac:dyDescent="0.2">
      <c r="B20" s="28"/>
      <c r="C20" s="29"/>
      <c r="D20" s="29"/>
      <c r="E20" s="30"/>
    </row>
  </sheetData>
  <sheetProtection sheet="1" objects="1" scenarios="1" selectLockedCells="1"/>
  <dataValidations count="4">
    <dataValidation type="whole" operator="greaterThan" showErrorMessage="1" errorTitle="Loan Amount" error="The loan amount must be a positive number" promptTitle="Loan Amount" prompt="Loan Amount must be a positive number" sqref="D4" xr:uid="{71CCC188-997C-334B-89D8-B27EF56772F6}">
      <formula1>0</formula1>
    </dataValidation>
    <dataValidation type="whole" showInputMessage="1" showErrorMessage="1" errorTitle="Loan Term" error="The loan term must be between 1 and 30 years" sqref="D5" xr:uid="{30BE0A63-31AA-B049-B1FD-4CFD81A3C67E}">
      <formula1>1</formula1>
      <formula2>30</formula2>
    </dataValidation>
    <dataValidation type="decimal" operator="greaterThan" showInputMessage="1" showErrorMessage="1" errorTitle="Interest Rate" error="The interest rate must be a positive number" sqref="D6" xr:uid="{D3B90EBD-B628-7442-A5E1-162ACAE251B1}">
      <formula1>0</formula1>
    </dataValidation>
    <dataValidation type="whole" operator="greaterThanOrEqual" allowBlank="1" showInputMessage="1" showErrorMessage="1" errorTitle="Extra Repayment" error="The extra repayment amount must be positive" sqref="D12" xr:uid="{01EB8411-CC41-3946-8B6B-6D77940BE261}">
      <formula1>0</formula1>
    </dataValidation>
  </dataValidations>
  <pageMargins left="0.7" right="0.7" top="0.75" bottom="0.75" header="0.3" footer="0.3"/>
  <pageSetup paperSize="9" orientation="portrait" horizontalDpi="0" verticalDpi="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178AB9-94A7-2F4E-84DC-42B179771463}">
  <sheetPr codeName="Sheet2"/>
  <dimension ref="A1:N380"/>
  <sheetViews>
    <sheetView showRowColHeaders="0" workbookViewId="0">
      <pane ySplit="3" topLeftCell="A4" activePane="bottomLeft" state="frozen"/>
      <selection pane="bottomLeft" activeCell="A3" sqref="A3"/>
    </sheetView>
  </sheetViews>
  <sheetFormatPr baseColWidth="10" defaultRowHeight="16" x14ac:dyDescent="0.2"/>
  <cols>
    <col min="1" max="1" width="7.83203125" style="3" customWidth="1"/>
    <col min="2" max="6" width="18.83203125" style="2" customWidth="1"/>
    <col min="7" max="7" width="5.83203125" style="2" customWidth="1"/>
    <col min="8" max="8" width="7.83203125" customWidth="1"/>
    <col min="9" max="11" width="18.83203125" customWidth="1"/>
    <col min="12" max="12" width="18.83203125" style="1" customWidth="1"/>
    <col min="13" max="13" width="18.83203125" customWidth="1"/>
    <col min="14" max="14" width="18.83203125" style="1" customWidth="1"/>
  </cols>
  <sheetData>
    <row r="1" spans="1:14" x14ac:dyDescent="0.2">
      <c r="A1" s="6" t="s">
        <v>19</v>
      </c>
    </row>
    <row r="2" spans="1:14" x14ac:dyDescent="0.2">
      <c r="A2" s="37" t="s">
        <v>17</v>
      </c>
      <c r="B2" s="37"/>
      <c r="C2" s="37"/>
      <c r="D2" s="37"/>
      <c r="E2" s="37"/>
      <c r="F2" s="38"/>
      <c r="H2" s="39" t="s">
        <v>18</v>
      </c>
      <c r="I2" s="39"/>
      <c r="J2" s="39"/>
      <c r="K2" s="39"/>
      <c r="L2" s="39"/>
      <c r="M2" s="39"/>
      <c r="N2" s="40"/>
    </row>
    <row r="3" spans="1:14" x14ac:dyDescent="0.2">
      <c r="A3" s="4" t="s">
        <v>21</v>
      </c>
      <c r="B3" s="5" t="s">
        <v>6</v>
      </c>
      <c r="C3" s="5" t="s">
        <v>4</v>
      </c>
      <c r="D3" s="5" t="s">
        <v>3</v>
      </c>
      <c r="E3" s="5" t="s">
        <v>5</v>
      </c>
      <c r="F3" s="5" t="s">
        <v>20</v>
      </c>
      <c r="G3" s="5" t="s">
        <v>22</v>
      </c>
      <c r="H3" s="4" t="s">
        <v>21</v>
      </c>
      <c r="I3" s="5" t="s">
        <v>6</v>
      </c>
      <c r="J3" s="5" t="s">
        <v>4</v>
      </c>
      <c r="K3" s="5" t="s">
        <v>3</v>
      </c>
      <c r="L3" s="5" t="s">
        <v>7</v>
      </c>
      <c r="M3" s="5" t="s">
        <v>5</v>
      </c>
      <c r="N3" s="5" t="s">
        <v>20</v>
      </c>
    </row>
    <row r="4" spans="1:14" x14ac:dyDescent="0.2">
      <c r="A4" s="7">
        <v>0</v>
      </c>
      <c r="B4" s="2">
        <f>'Loan Details'!D4</f>
        <v>1000000</v>
      </c>
      <c r="C4" s="2">
        <f>B4*('Loan Details'!$D$6/12)</f>
        <v>3325</v>
      </c>
      <c r="D4" s="2">
        <f>IF((B4+C4)&lt;'Loan Details'!$D$7,(B4+C4),'Loan Details'!$D$7)</f>
        <v>4768.3896283398362</v>
      </c>
      <c r="E4" s="2">
        <f>ROUNDDOWN((B4+C4)-D4,2)</f>
        <v>998556.61</v>
      </c>
      <c r="F4" s="8">
        <f>IF(ISERR(C4/D4),0,1-(C4/D4))</f>
        <v>0.30269959899278764</v>
      </c>
      <c r="G4" s="7">
        <f>ROUNDDOWN(A4/12,0)</f>
        <v>0</v>
      </c>
      <c r="H4" s="7">
        <f>A4</f>
        <v>0</v>
      </c>
      <c r="I4" s="2">
        <f>B4</f>
        <v>1000000</v>
      </c>
      <c r="J4" s="2">
        <f>I4*('Loan Details'!$D$6/12)</f>
        <v>3325</v>
      </c>
      <c r="K4" s="2">
        <f>IF((I4+J4)&lt;'Loan Details'!$D$7,(I4+J4),'Loan Details'!$D$7)</f>
        <v>4768.3896283398362</v>
      </c>
      <c r="L4" s="2">
        <f>IF(I4+J4-K4=0,0,'Loan Details'!$D$12)</f>
        <v>0</v>
      </c>
      <c r="M4" s="2">
        <f>ROUNDDOWN((I4+J4)-K4-L4,2)</f>
        <v>998556.61</v>
      </c>
      <c r="N4" s="8">
        <f>IF(ISERR(J4/(K4+L4)),0,1-(J4/(K4+L4)))</f>
        <v>0.30269959899278764</v>
      </c>
    </row>
    <row r="5" spans="1:14" x14ac:dyDescent="0.2">
      <c r="A5" s="7">
        <f>A4+1</f>
        <v>1</v>
      </c>
      <c r="B5" s="2">
        <f>IF(E4&gt;=0,E4,0)</f>
        <v>998556.61</v>
      </c>
      <c r="C5" s="2">
        <f>B5*('Loan Details'!$D$6/12)</f>
        <v>3320.2007282499999</v>
      </c>
      <c r="D5" s="2">
        <f>IF((B5+C5)&lt;'Loan Details'!$D$7,(B5+C5),'Loan Details'!$D$7)</f>
        <v>4768.3896283398362</v>
      </c>
      <c r="E5" s="2">
        <f t="shared" ref="E5:E68" si="0">ROUNDDOWN((B5+C5)-D5,2)</f>
        <v>997108.42</v>
      </c>
      <c r="F5" s="8">
        <f t="shared" ref="F5:F68" si="1">IF(ISERR(C5/D5),0,1-(C5/D5))</f>
        <v>0.30370607541859751</v>
      </c>
      <c r="G5" s="7">
        <f t="shared" ref="G5:G68" si="2">ROUNDDOWN(A5/12,0)</f>
        <v>0</v>
      </c>
      <c r="H5" s="7">
        <f t="shared" ref="H5:H68" si="3">A5</f>
        <v>1</v>
      </c>
      <c r="I5" s="2">
        <f>IF(M4&gt;=0,M4,0)</f>
        <v>998556.61</v>
      </c>
      <c r="J5" s="2">
        <f>I5*('Loan Details'!$D$6/12)</f>
        <v>3320.2007282499999</v>
      </c>
      <c r="K5" s="2">
        <f>IF((I5+J5)&lt;'Loan Details'!$D$7,(I5+J5),'Loan Details'!$D$7)</f>
        <v>4768.3896283398362</v>
      </c>
      <c r="L5" s="2">
        <f>IF(I5+J5-K5=0,0,'Loan Details'!$D$12)</f>
        <v>0</v>
      </c>
      <c r="M5" s="2">
        <f t="shared" ref="M5:M68" si="4">ROUNDDOWN((I5+J5)-K5-L5,2)</f>
        <v>997108.42</v>
      </c>
      <c r="N5" s="8">
        <f t="shared" ref="N5:N68" si="5">IF(ISERR(J5/(K5+L5)),0,1-(J5/(K5+L5)))</f>
        <v>0.30370607541859751</v>
      </c>
    </row>
    <row r="6" spans="1:14" x14ac:dyDescent="0.2">
      <c r="A6" s="7">
        <f t="shared" ref="A6:A69" si="6">A5+1</f>
        <v>2</v>
      </c>
      <c r="B6" s="2">
        <f t="shared" ref="B6:B69" si="7">IF(E5&gt;=0,E5,0)</f>
        <v>997108.42</v>
      </c>
      <c r="C6" s="2">
        <f>B6*('Loan Details'!$D$6/12)</f>
        <v>3315.3854965</v>
      </c>
      <c r="D6" s="2">
        <f>IF((B6+C6)&lt;'Loan Details'!$D$7,(B6+C6),'Loan Details'!$D$7)</f>
        <v>4768.3896283398362</v>
      </c>
      <c r="E6" s="2">
        <f t="shared" si="0"/>
        <v>995655.41</v>
      </c>
      <c r="F6" s="8">
        <f t="shared" si="1"/>
        <v>0.3047158988863321</v>
      </c>
      <c r="G6" s="7">
        <f t="shared" si="2"/>
        <v>0</v>
      </c>
      <c r="H6" s="7">
        <f t="shared" si="3"/>
        <v>2</v>
      </c>
      <c r="I6" s="2">
        <f t="shared" ref="I6:I69" si="8">IF(M5&gt;=0,M5,0)</f>
        <v>997108.42</v>
      </c>
      <c r="J6" s="2">
        <f>I6*('Loan Details'!$D$6/12)</f>
        <v>3315.3854965</v>
      </c>
      <c r="K6" s="2">
        <f>IF((I6+J6)&lt;'Loan Details'!$D$7,(I6+J6),'Loan Details'!$D$7)</f>
        <v>4768.3896283398362</v>
      </c>
      <c r="L6" s="2">
        <f>IF(I6+J6-K6=0,0,'Loan Details'!$D$12)</f>
        <v>0</v>
      </c>
      <c r="M6" s="2">
        <f t="shared" si="4"/>
        <v>995655.41</v>
      </c>
      <c r="N6" s="8">
        <f t="shared" si="5"/>
        <v>0.3047158988863321</v>
      </c>
    </row>
    <row r="7" spans="1:14" x14ac:dyDescent="0.2">
      <c r="A7" s="7">
        <f t="shared" si="6"/>
        <v>3</v>
      </c>
      <c r="B7" s="2">
        <f t="shared" si="7"/>
        <v>995655.41</v>
      </c>
      <c r="C7" s="2">
        <f>B7*('Loan Details'!$D$6/12)</f>
        <v>3310.5542382499998</v>
      </c>
      <c r="D7" s="2">
        <f>IF((B7+C7)&lt;'Loan Details'!$D$7,(B7+C7),'Loan Details'!$D$7)</f>
        <v>4768.3896283398362</v>
      </c>
      <c r="E7" s="2">
        <f t="shared" si="0"/>
        <v>994197.57</v>
      </c>
      <c r="F7" s="8">
        <f t="shared" si="1"/>
        <v>0.30572908334199966</v>
      </c>
      <c r="G7" s="7">
        <f t="shared" si="2"/>
        <v>0</v>
      </c>
      <c r="H7" s="7">
        <f t="shared" si="3"/>
        <v>3</v>
      </c>
      <c r="I7" s="2">
        <f t="shared" si="8"/>
        <v>995655.41</v>
      </c>
      <c r="J7" s="2">
        <f>I7*('Loan Details'!$D$6/12)</f>
        <v>3310.5542382499998</v>
      </c>
      <c r="K7" s="2">
        <f>IF((I7+J7)&lt;'Loan Details'!$D$7,(I7+J7),'Loan Details'!$D$7)</f>
        <v>4768.3896283398362</v>
      </c>
      <c r="L7" s="2">
        <f>IF(I7+J7-K7=0,0,'Loan Details'!$D$12)</f>
        <v>0</v>
      </c>
      <c r="M7" s="2">
        <f t="shared" si="4"/>
        <v>994197.57</v>
      </c>
      <c r="N7" s="8">
        <f t="shared" si="5"/>
        <v>0.30572908334199966</v>
      </c>
    </row>
    <row r="8" spans="1:14" x14ac:dyDescent="0.2">
      <c r="A8" s="7">
        <f t="shared" si="6"/>
        <v>4</v>
      </c>
      <c r="B8" s="2">
        <f t="shared" si="7"/>
        <v>994197.57</v>
      </c>
      <c r="C8" s="2">
        <f>B8*('Loan Details'!$D$6/12)</f>
        <v>3305.7069202499997</v>
      </c>
      <c r="D8" s="2">
        <f>IF((B8+C8)&lt;'Loan Details'!$D$7,(B8+C8),'Loan Details'!$D$7)</f>
        <v>4768.3896283398362</v>
      </c>
      <c r="E8" s="2">
        <f t="shared" si="0"/>
        <v>992734.88</v>
      </c>
      <c r="F8" s="8">
        <f t="shared" si="1"/>
        <v>0.30674563575860403</v>
      </c>
      <c r="G8" s="7">
        <f t="shared" si="2"/>
        <v>0</v>
      </c>
      <c r="H8" s="7">
        <f t="shared" si="3"/>
        <v>4</v>
      </c>
      <c r="I8" s="2">
        <f t="shared" si="8"/>
        <v>994197.57</v>
      </c>
      <c r="J8" s="2">
        <f>I8*('Loan Details'!$D$6/12)</f>
        <v>3305.7069202499997</v>
      </c>
      <c r="K8" s="2">
        <f>IF((I8+J8)&lt;'Loan Details'!$D$7,(I8+J8),'Loan Details'!$D$7)</f>
        <v>4768.3896283398362</v>
      </c>
      <c r="L8" s="2">
        <f>IF(I8+J8-K8=0,0,'Loan Details'!$D$12)</f>
        <v>0</v>
      </c>
      <c r="M8" s="2">
        <f t="shared" si="4"/>
        <v>992734.88</v>
      </c>
      <c r="N8" s="8">
        <f t="shared" si="5"/>
        <v>0.30674563575860403</v>
      </c>
    </row>
    <row r="9" spans="1:14" x14ac:dyDescent="0.2">
      <c r="A9" s="7">
        <f t="shared" si="6"/>
        <v>5</v>
      </c>
      <c r="B9" s="2">
        <f t="shared" si="7"/>
        <v>992734.88</v>
      </c>
      <c r="C9" s="2">
        <f>B9*('Loan Details'!$D$6/12)</f>
        <v>3300.843476</v>
      </c>
      <c r="D9" s="2">
        <f>IF((B9+C9)&lt;'Loan Details'!$D$7,(B9+C9),'Loan Details'!$D$7)</f>
        <v>4768.3896283398362</v>
      </c>
      <c r="E9" s="2">
        <f t="shared" si="0"/>
        <v>991267.33</v>
      </c>
      <c r="F9" s="8">
        <f t="shared" si="1"/>
        <v>0.30776557008215322</v>
      </c>
      <c r="G9" s="7">
        <f t="shared" si="2"/>
        <v>0</v>
      </c>
      <c r="H9" s="7">
        <f t="shared" si="3"/>
        <v>5</v>
      </c>
      <c r="I9" s="2">
        <f t="shared" si="8"/>
        <v>992734.88</v>
      </c>
      <c r="J9" s="2">
        <f>I9*('Loan Details'!$D$6/12)</f>
        <v>3300.843476</v>
      </c>
      <c r="K9" s="2">
        <f>IF((I9+J9)&lt;'Loan Details'!$D$7,(I9+J9),'Loan Details'!$D$7)</f>
        <v>4768.3896283398362</v>
      </c>
      <c r="L9" s="2">
        <f>IF(I9+J9-K9=0,0,'Loan Details'!$D$12)</f>
        <v>0</v>
      </c>
      <c r="M9" s="2">
        <f t="shared" si="4"/>
        <v>991267.33</v>
      </c>
      <c r="N9" s="8">
        <f t="shared" si="5"/>
        <v>0.30776557008215322</v>
      </c>
    </row>
    <row r="10" spans="1:14" x14ac:dyDescent="0.2">
      <c r="A10" s="7">
        <f t="shared" si="6"/>
        <v>6</v>
      </c>
      <c r="B10" s="2">
        <f t="shared" si="7"/>
        <v>991267.33</v>
      </c>
      <c r="C10" s="2">
        <f>B10*('Loan Details'!$D$6/12)</f>
        <v>3295.9638722499999</v>
      </c>
      <c r="D10" s="2">
        <f>IF((B10+C10)&lt;'Loan Details'!$D$7,(B10+C10),'Loan Details'!$D$7)</f>
        <v>4768.3896283398362</v>
      </c>
      <c r="E10" s="2">
        <f t="shared" si="0"/>
        <v>989794.9</v>
      </c>
      <c r="F10" s="8">
        <f t="shared" si="1"/>
        <v>0.30878889328565129</v>
      </c>
      <c r="G10" s="7">
        <f t="shared" si="2"/>
        <v>0</v>
      </c>
      <c r="H10" s="7">
        <f t="shared" si="3"/>
        <v>6</v>
      </c>
      <c r="I10" s="2">
        <f t="shared" si="8"/>
        <v>991267.33</v>
      </c>
      <c r="J10" s="2">
        <f>I10*('Loan Details'!$D$6/12)</f>
        <v>3295.9638722499999</v>
      </c>
      <c r="K10" s="2">
        <f>IF((I10+J10)&lt;'Loan Details'!$D$7,(I10+J10),'Loan Details'!$D$7)</f>
        <v>4768.3896283398362</v>
      </c>
      <c r="L10" s="2">
        <f>IF(I10+J10-K10=0,0,'Loan Details'!$D$12)</f>
        <v>0</v>
      </c>
      <c r="M10" s="2">
        <f t="shared" si="4"/>
        <v>989794.9</v>
      </c>
      <c r="N10" s="8">
        <f t="shared" si="5"/>
        <v>0.30878889328565129</v>
      </c>
    </row>
    <row r="11" spans="1:14" x14ac:dyDescent="0.2">
      <c r="A11" s="7">
        <f t="shared" si="6"/>
        <v>7</v>
      </c>
      <c r="B11" s="2">
        <f t="shared" si="7"/>
        <v>989794.9</v>
      </c>
      <c r="C11" s="2">
        <f>B11*('Loan Details'!$D$6/12)</f>
        <v>3291.0680425</v>
      </c>
      <c r="D11" s="2">
        <f>IF((B11+C11)&lt;'Loan Details'!$D$7,(B11+C11),'Loan Details'!$D$7)</f>
        <v>4768.3896283398362</v>
      </c>
      <c r="E11" s="2">
        <f t="shared" si="0"/>
        <v>988317.57</v>
      </c>
      <c r="F11" s="8">
        <f t="shared" si="1"/>
        <v>0.30981561931510637</v>
      </c>
      <c r="G11" s="7">
        <f t="shared" si="2"/>
        <v>0</v>
      </c>
      <c r="H11" s="7">
        <f t="shared" si="3"/>
        <v>7</v>
      </c>
      <c r="I11" s="2">
        <f t="shared" si="8"/>
        <v>989794.9</v>
      </c>
      <c r="J11" s="2">
        <f>I11*('Loan Details'!$D$6/12)</f>
        <v>3291.0680425</v>
      </c>
      <c r="K11" s="2">
        <f>IF((I11+J11)&lt;'Loan Details'!$D$7,(I11+J11),'Loan Details'!$D$7)</f>
        <v>4768.3896283398362</v>
      </c>
      <c r="L11" s="2">
        <f>IF(I11+J11-K11=0,0,'Loan Details'!$D$12)</f>
        <v>0</v>
      </c>
      <c r="M11" s="2">
        <f t="shared" si="4"/>
        <v>988317.57</v>
      </c>
      <c r="N11" s="8">
        <f t="shared" si="5"/>
        <v>0.30981561931510637</v>
      </c>
    </row>
    <row r="12" spans="1:14" x14ac:dyDescent="0.2">
      <c r="A12" s="7">
        <f t="shared" si="6"/>
        <v>8</v>
      </c>
      <c r="B12" s="2">
        <f t="shared" si="7"/>
        <v>988317.57</v>
      </c>
      <c r="C12" s="2">
        <f>B12*('Loan Details'!$D$6/12)</f>
        <v>3286.1559202499998</v>
      </c>
      <c r="D12" s="2">
        <f>IF((B12+C12)&lt;'Loan Details'!$D$7,(B12+C12),'Loan Details'!$D$7)</f>
        <v>4768.3896283398362</v>
      </c>
      <c r="E12" s="2">
        <f t="shared" si="0"/>
        <v>986835.33</v>
      </c>
      <c r="F12" s="8">
        <f t="shared" si="1"/>
        <v>0.31084576211652637</v>
      </c>
      <c r="G12" s="7">
        <f t="shared" si="2"/>
        <v>0</v>
      </c>
      <c r="H12" s="7">
        <f t="shared" si="3"/>
        <v>8</v>
      </c>
      <c r="I12" s="2">
        <f t="shared" si="8"/>
        <v>988317.57</v>
      </c>
      <c r="J12" s="2">
        <f>I12*('Loan Details'!$D$6/12)</f>
        <v>3286.1559202499998</v>
      </c>
      <c r="K12" s="2">
        <f>IF((I12+J12)&lt;'Loan Details'!$D$7,(I12+J12),'Loan Details'!$D$7)</f>
        <v>4768.3896283398362</v>
      </c>
      <c r="L12" s="2">
        <f>IF(I12+J12-K12=0,0,'Loan Details'!$D$12)</f>
        <v>0</v>
      </c>
      <c r="M12" s="2">
        <f t="shared" si="4"/>
        <v>986835.33</v>
      </c>
      <c r="N12" s="8">
        <f t="shared" si="5"/>
        <v>0.31084576211652637</v>
      </c>
    </row>
    <row r="13" spans="1:14" x14ac:dyDescent="0.2">
      <c r="A13" s="7">
        <f t="shared" si="6"/>
        <v>9</v>
      </c>
      <c r="B13" s="2">
        <f t="shared" si="7"/>
        <v>986835.33</v>
      </c>
      <c r="C13" s="2">
        <f>B13*('Loan Details'!$D$6/12)</f>
        <v>3281.2274722499997</v>
      </c>
      <c r="D13" s="2">
        <f>IF((B13+C13)&lt;'Loan Details'!$D$7,(B13+C13),'Loan Details'!$D$7)</f>
        <v>4768.3896283398362</v>
      </c>
      <c r="E13" s="2">
        <f t="shared" si="0"/>
        <v>985348.16</v>
      </c>
      <c r="F13" s="8">
        <f t="shared" si="1"/>
        <v>0.31187932866291534</v>
      </c>
      <c r="G13" s="7">
        <f t="shared" si="2"/>
        <v>0</v>
      </c>
      <c r="H13" s="7">
        <f t="shared" si="3"/>
        <v>9</v>
      </c>
      <c r="I13" s="2">
        <f t="shared" si="8"/>
        <v>986835.33</v>
      </c>
      <c r="J13" s="2">
        <f>I13*('Loan Details'!$D$6/12)</f>
        <v>3281.2274722499997</v>
      </c>
      <c r="K13" s="2">
        <f>IF((I13+J13)&lt;'Loan Details'!$D$7,(I13+J13),'Loan Details'!$D$7)</f>
        <v>4768.3896283398362</v>
      </c>
      <c r="L13" s="2">
        <f>IF(I13+J13-K13=0,0,'Loan Details'!$D$12)</f>
        <v>0</v>
      </c>
      <c r="M13" s="2">
        <f t="shared" si="4"/>
        <v>985348.16</v>
      </c>
      <c r="N13" s="8">
        <f t="shared" si="5"/>
        <v>0.31187932866291534</v>
      </c>
    </row>
    <row r="14" spans="1:14" x14ac:dyDescent="0.2">
      <c r="A14" s="7">
        <f t="shared" si="6"/>
        <v>10</v>
      </c>
      <c r="B14" s="2">
        <f t="shared" si="7"/>
        <v>985348.16</v>
      </c>
      <c r="C14" s="2">
        <f>B14*('Loan Details'!$D$6/12)</f>
        <v>3276.2826319999999</v>
      </c>
      <c r="D14" s="2">
        <f>IF((B14+C14)&lt;'Loan Details'!$D$7,(B14+C14),'Loan Details'!$D$7)</f>
        <v>4768.3896283398362</v>
      </c>
      <c r="E14" s="2">
        <f t="shared" si="0"/>
        <v>983856.05</v>
      </c>
      <c r="F14" s="8">
        <f t="shared" si="1"/>
        <v>0.3129163329002812</v>
      </c>
      <c r="G14" s="7">
        <f t="shared" si="2"/>
        <v>0</v>
      </c>
      <c r="H14" s="7">
        <f t="shared" si="3"/>
        <v>10</v>
      </c>
      <c r="I14" s="2">
        <f t="shared" si="8"/>
        <v>985348.16</v>
      </c>
      <c r="J14" s="2">
        <f>I14*('Loan Details'!$D$6/12)</f>
        <v>3276.2826319999999</v>
      </c>
      <c r="K14" s="2">
        <f>IF((I14+J14)&lt;'Loan Details'!$D$7,(I14+J14),'Loan Details'!$D$7)</f>
        <v>4768.3896283398362</v>
      </c>
      <c r="L14" s="2">
        <f>IF(I14+J14-K14=0,0,'Loan Details'!$D$12)</f>
        <v>0</v>
      </c>
      <c r="M14" s="2">
        <f t="shared" si="4"/>
        <v>983856.05</v>
      </c>
      <c r="N14" s="8">
        <f t="shared" si="5"/>
        <v>0.3129163329002812</v>
      </c>
    </row>
    <row r="15" spans="1:14" x14ac:dyDescent="0.2">
      <c r="A15" s="7">
        <f t="shared" si="6"/>
        <v>11</v>
      </c>
      <c r="B15" s="2">
        <f t="shared" si="7"/>
        <v>983856.05</v>
      </c>
      <c r="C15" s="2">
        <f>B15*('Loan Details'!$D$6/12)</f>
        <v>3271.3213662500002</v>
      </c>
      <c r="D15" s="2">
        <f>IF((B15+C15)&lt;'Loan Details'!$D$7,(B15+C15),'Loan Details'!$D$7)</f>
        <v>4768.3896283398362</v>
      </c>
      <c r="E15" s="2">
        <f t="shared" si="0"/>
        <v>982358.98</v>
      </c>
      <c r="F15" s="8">
        <f t="shared" si="1"/>
        <v>0.313956781801628</v>
      </c>
      <c r="G15" s="7">
        <f t="shared" si="2"/>
        <v>0</v>
      </c>
      <c r="H15" s="7">
        <f t="shared" si="3"/>
        <v>11</v>
      </c>
      <c r="I15" s="2">
        <f t="shared" si="8"/>
        <v>983856.05</v>
      </c>
      <c r="J15" s="2">
        <f>I15*('Loan Details'!$D$6/12)</f>
        <v>3271.3213662500002</v>
      </c>
      <c r="K15" s="2">
        <f>IF((I15+J15)&lt;'Loan Details'!$D$7,(I15+J15),'Loan Details'!$D$7)</f>
        <v>4768.3896283398362</v>
      </c>
      <c r="L15" s="2">
        <f>IF(I15+J15-K15=0,0,'Loan Details'!$D$12)</f>
        <v>0</v>
      </c>
      <c r="M15" s="2">
        <f t="shared" si="4"/>
        <v>982358.98</v>
      </c>
      <c r="N15" s="8">
        <f t="shared" si="5"/>
        <v>0.313956781801628</v>
      </c>
    </row>
    <row r="16" spans="1:14" x14ac:dyDescent="0.2">
      <c r="A16" s="7">
        <f t="shared" si="6"/>
        <v>12</v>
      </c>
      <c r="B16" s="2">
        <f t="shared" si="7"/>
        <v>982358.98</v>
      </c>
      <c r="C16" s="2">
        <f>B16*('Loan Details'!$D$6/12)</f>
        <v>3266.3436084999998</v>
      </c>
      <c r="D16" s="2">
        <f>IF((B16+C16)&lt;'Loan Details'!$D$7,(B16+C16),'Loan Details'!$D$7)</f>
        <v>4768.3896283398362</v>
      </c>
      <c r="E16" s="2">
        <f t="shared" si="0"/>
        <v>980856.93</v>
      </c>
      <c r="F16" s="8">
        <f t="shared" si="1"/>
        <v>0.31500068931296399</v>
      </c>
      <c r="G16" s="7">
        <f t="shared" si="2"/>
        <v>1</v>
      </c>
      <c r="H16" s="7">
        <f t="shared" si="3"/>
        <v>12</v>
      </c>
      <c r="I16" s="2">
        <f t="shared" si="8"/>
        <v>982358.98</v>
      </c>
      <c r="J16" s="2">
        <f>I16*('Loan Details'!$D$6/12)</f>
        <v>3266.3436084999998</v>
      </c>
      <c r="K16" s="2">
        <f>IF((I16+J16)&lt;'Loan Details'!$D$7,(I16+J16),'Loan Details'!$D$7)</f>
        <v>4768.3896283398362</v>
      </c>
      <c r="L16" s="2">
        <f>IF(I16+J16-K16=0,0,'Loan Details'!$D$12)</f>
        <v>0</v>
      </c>
      <c r="M16" s="2">
        <f t="shared" si="4"/>
        <v>980856.93</v>
      </c>
      <c r="N16" s="8">
        <f t="shared" si="5"/>
        <v>0.31500068931296399</v>
      </c>
    </row>
    <row r="17" spans="1:14" x14ac:dyDescent="0.2">
      <c r="A17" s="7">
        <f t="shared" si="6"/>
        <v>13</v>
      </c>
      <c r="B17" s="2">
        <f t="shared" si="7"/>
        <v>980856.93</v>
      </c>
      <c r="C17" s="2">
        <f>B17*('Loan Details'!$D$6/12)</f>
        <v>3261.34929225</v>
      </c>
      <c r="D17" s="2">
        <f>IF((B17+C17)&lt;'Loan Details'!$D$7,(B17+C17),'Loan Details'!$D$7)</f>
        <v>4768.3896283398362</v>
      </c>
      <c r="E17" s="2">
        <f t="shared" si="0"/>
        <v>979349.88</v>
      </c>
      <c r="F17" s="8">
        <f t="shared" si="1"/>
        <v>0.31604806938029684</v>
      </c>
      <c r="G17" s="7">
        <f t="shared" si="2"/>
        <v>1</v>
      </c>
      <c r="H17" s="7">
        <f t="shared" si="3"/>
        <v>13</v>
      </c>
      <c r="I17" s="2">
        <f t="shared" si="8"/>
        <v>980856.93</v>
      </c>
      <c r="J17" s="2">
        <f>I17*('Loan Details'!$D$6/12)</f>
        <v>3261.34929225</v>
      </c>
      <c r="K17" s="2">
        <f>IF((I17+J17)&lt;'Loan Details'!$D$7,(I17+J17),'Loan Details'!$D$7)</f>
        <v>4768.3896283398362</v>
      </c>
      <c r="L17" s="2">
        <f>IF(I17+J17-K17=0,0,'Loan Details'!$D$12)</f>
        <v>0</v>
      </c>
      <c r="M17" s="2">
        <f t="shared" si="4"/>
        <v>979349.88</v>
      </c>
      <c r="N17" s="8">
        <f t="shared" si="5"/>
        <v>0.31604806938029684</v>
      </c>
    </row>
    <row r="18" spans="1:14" x14ac:dyDescent="0.2">
      <c r="A18" s="7">
        <f t="shared" si="6"/>
        <v>14</v>
      </c>
      <c r="B18" s="2">
        <f t="shared" si="7"/>
        <v>979349.88</v>
      </c>
      <c r="C18" s="2">
        <f>B18*('Loan Details'!$D$6/12)</f>
        <v>3256.3383509999999</v>
      </c>
      <c r="D18" s="2">
        <f>IF((B18+C18)&lt;'Loan Details'!$D$7,(B18+C18),'Loan Details'!$D$7)</f>
        <v>4768.3896283398362</v>
      </c>
      <c r="E18" s="2">
        <f t="shared" si="0"/>
        <v>977837.82</v>
      </c>
      <c r="F18" s="8">
        <f t="shared" si="1"/>
        <v>0.31709893594963479</v>
      </c>
      <c r="G18" s="7">
        <f t="shared" si="2"/>
        <v>1</v>
      </c>
      <c r="H18" s="7">
        <f t="shared" si="3"/>
        <v>14</v>
      </c>
      <c r="I18" s="2">
        <f t="shared" si="8"/>
        <v>979349.88</v>
      </c>
      <c r="J18" s="2">
        <f>I18*('Loan Details'!$D$6/12)</f>
        <v>3256.3383509999999</v>
      </c>
      <c r="K18" s="2">
        <f>IF((I18+J18)&lt;'Loan Details'!$D$7,(I18+J18),'Loan Details'!$D$7)</f>
        <v>4768.3896283398362</v>
      </c>
      <c r="L18" s="2">
        <f>IF(I18+J18-K18=0,0,'Loan Details'!$D$12)</f>
        <v>0</v>
      </c>
      <c r="M18" s="2">
        <f t="shared" si="4"/>
        <v>977837.82</v>
      </c>
      <c r="N18" s="8">
        <f t="shared" si="5"/>
        <v>0.31709893594963479</v>
      </c>
    </row>
    <row r="19" spans="1:14" x14ac:dyDescent="0.2">
      <c r="A19" s="7">
        <f t="shared" si="6"/>
        <v>15</v>
      </c>
      <c r="B19" s="2">
        <f t="shared" si="7"/>
        <v>977837.82</v>
      </c>
      <c r="C19" s="2">
        <f>B19*('Loan Details'!$D$6/12)</f>
        <v>3251.3107514999997</v>
      </c>
      <c r="D19" s="2">
        <f>IF((B19+C19)&lt;'Loan Details'!$D$7,(B19+C19),'Loan Details'!$D$7)</f>
        <v>4768.3896283398362</v>
      </c>
      <c r="E19" s="2">
        <f t="shared" si="0"/>
        <v>976320.74</v>
      </c>
      <c r="F19" s="8">
        <f t="shared" si="1"/>
        <v>0.31815329599398179</v>
      </c>
      <c r="G19" s="7">
        <f t="shared" si="2"/>
        <v>1</v>
      </c>
      <c r="H19" s="7">
        <f t="shared" si="3"/>
        <v>15</v>
      </c>
      <c r="I19" s="2">
        <f t="shared" si="8"/>
        <v>977837.82</v>
      </c>
      <c r="J19" s="2">
        <f>I19*('Loan Details'!$D$6/12)</f>
        <v>3251.3107514999997</v>
      </c>
      <c r="K19" s="2">
        <f>IF((I19+J19)&lt;'Loan Details'!$D$7,(I19+J19),'Loan Details'!$D$7)</f>
        <v>4768.3896283398362</v>
      </c>
      <c r="L19" s="2">
        <f>IF(I19+J19-K19=0,0,'Loan Details'!$D$12)</f>
        <v>0</v>
      </c>
      <c r="M19" s="2">
        <f t="shared" si="4"/>
        <v>976320.74</v>
      </c>
      <c r="N19" s="8">
        <f t="shared" si="5"/>
        <v>0.31815329599398179</v>
      </c>
    </row>
    <row r="20" spans="1:14" x14ac:dyDescent="0.2">
      <c r="A20" s="7">
        <f t="shared" si="6"/>
        <v>16</v>
      </c>
      <c r="B20" s="2">
        <f t="shared" si="7"/>
        <v>976320.74</v>
      </c>
      <c r="C20" s="2">
        <f>B20*('Loan Details'!$D$6/12)</f>
        <v>3246.2664605</v>
      </c>
      <c r="D20" s="2">
        <f>IF((B20+C20)&lt;'Loan Details'!$D$7,(B20+C20),'Loan Details'!$D$7)</f>
        <v>4768.3896283398362</v>
      </c>
      <c r="E20" s="2">
        <f t="shared" si="0"/>
        <v>974798.61</v>
      </c>
      <c r="F20" s="8">
        <f t="shared" si="1"/>
        <v>0.31921115648634169</v>
      </c>
      <c r="G20" s="7">
        <f t="shared" si="2"/>
        <v>1</v>
      </c>
      <c r="H20" s="7">
        <f t="shared" si="3"/>
        <v>16</v>
      </c>
      <c r="I20" s="2">
        <f t="shared" si="8"/>
        <v>976320.74</v>
      </c>
      <c r="J20" s="2">
        <f>I20*('Loan Details'!$D$6/12)</f>
        <v>3246.2664605</v>
      </c>
      <c r="K20" s="2">
        <f>IF((I20+J20)&lt;'Loan Details'!$D$7,(I20+J20),'Loan Details'!$D$7)</f>
        <v>4768.3896283398362</v>
      </c>
      <c r="L20" s="2">
        <f>IF(I20+J20-K20=0,0,'Loan Details'!$D$12)</f>
        <v>0</v>
      </c>
      <c r="M20" s="2">
        <f t="shared" si="4"/>
        <v>974798.61</v>
      </c>
      <c r="N20" s="8">
        <f t="shared" si="5"/>
        <v>0.31921115648634169</v>
      </c>
    </row>
    <row r="21" spans="1:14" x14ac:dyDescent="0.2">
      <c r="A21" s="7">
        <f t="shared" si="6"/>
        <v>17</v>
      </c>
      <c r="B21" s="2">
        <f t="shared" si="7"/>
        <v>974798.61</v>
      </c>
      <c r="C21" s="2">
        <f>B21*('Loan Details'!$D$6/12)</f>
        <v>3241.2053782499997</v>
      </c>
      <c r="D21" s="2">
        <f>IF((B21+C21)&lt;'Loan Details'!$D$7,(B21+C21),'Loan Details'!$D$7)</f>
        <v>4768.3896283398362</v>
      </c>
      <c r="E21" s="2">
        <f t="shared" si="0"/>
        <v>973271.42</v>
      </c>
      <c r="F21" s="8">
        <f t="shared" si="1"/>
        <v>0.32027253834572689</v>
      </c>
      <c r="G21" s="7">
        <f t="shared" si="2"/>
        <v>1</v>
      </c>
      <c r="H21" s="7">
        <f t="shared" si="3"/>
        <v>17</v>
      </c>
      <c r="I21" s="2">
        <f t="shared" si="8"/>
        <v>974798.61</v>
      </c>
      <c r="J21" s="2">
        <f>I21*('Loan Details'!$D$6/12)</f>
        <v>3241.2053782499997</v>
      </c>
      <c r="K21" s="2">
        <f>IF((I21+J21)&lt;'Loan Details'!$D$7,(I21+J21),'Loan Details'!$D$7)</f>
        <v>4768.3896283398362</v>
      </c>
      <c r="L21" s="2">
        <f>IF(I21+J21-K21=0,0,'Loan Details'!$D$12)</f>
        <v>0</v>
      </c>
      <c r="M21" s="2">
        <f t="shared" si="4"/>
        <v>973271.42</v>
      </c>
      <c r="N21" s="8">
        <f t="shared" si="5"/>
        <v>0.32027253834572689</v>
      </c>
    </row>
    <row r="22" spans="1:14" x14ac:dyDescent="0.2">
      <c r="A22" s="7">
        <f t="shared" si="6"/>
        <v>18</v>
      </c>
      <c r="B22" s="2">
        <f t="shared" si="7"/>
        <v>973271.42</v>
      </c>
      <c r="C22" s="2">
        <f>B22*('Loan Details'!$D$6/12)</f>
        <v>3236.1274715</v>
      </c>
      <c r="D22" s="2">
        <f>IF((B22+C22)&lt;'Loan Details'!$D$7,(B22+C22),'Loan Details'!$D$7)</f>
        <v>4768.3896283398362</v>
      </c>
      <c r="E22" s="2">
        <f t="shared" si="0"/>
        <v>971739.15</v>
      </c>
      <c r="F22" s="8">
        <f t="shared" si="1"/>
        <v>0.32133744854514101</v>
      </c>
      <c r="G22" s="7">
        <f t="shared" si="2"/>
        <v>1</v>
      </c>
      <c r="H22" s="7">
        <f t="shared" si="3"/>
        <v>18</v>
      </c>
      <c r="I22" s="2">
        <f t="shared" si="8"/>
        <v>973271.42</v>
      </c>
      <c r="J22" s="2">
        <f>I22*('Loan Details'!$D$6/12)</f>
        <v>3236.1274715</v>
      </c>
      <c r="K22" s="2">
        <f>IF((I22+J22)&lt;'Loan Details'!$D$7,(I22+J22),'Loan Details'!$D$7)</f>
        <v>4768.3896283398362</v>
      </c>
      <c r="L22" s="2">
        <f>IF(I22+J22-K22=0,0,'Loan Details'!$D$12)</f>
        <v>0</v>
      </c>
      <c r="M22" s="2">
        <f t="shared" si="4"/>
        <v>971739.15</v>
      </c>
      <c r="N22" s="8">
        <f t="shared" si="5"/>
        <v>0.32133744854514101</v>
      </c>
    </row>
    <row r="23" spans="1:14" x14ac:dyDescent="0.2">
      <c r="A23" s="7">
        <f t="shared" si="6"/>
        <v>19</v>
      </c>
      <c r="B23" s="2">
        <f t="shared" si="7"/>
        <v>971739.15</v>
      </c>
      <c r="C23" s="2">
        <f>B23*('Loan Details'!$D$6/12)</f>
        <v>3231.03267375</v>
      </c>
      <c r="D23" s="2">
        <f>IF((B23+C23)&lt;'Loan Details'!$D$7,(B23+C23),'Loan Details'!$D$7)</f>
        <v>4768.3896283398362</v>
      </c>
      <c r="E23" s="2">
        <f t="shared" si="0"/>
        <v>970201.79</v>
      </c>
      <c r="F23" s="8">
        <f t="shared" si="1"/>
        <v>0.3224059010305923</v>
      </c>
      <c r="G23" s="7">
        <f t="shared" si="2"/>
        <v>1</v>
      </c>
      <c r="H23" s="7">
        <f t="shared" si="3"/>
        <v>19</v>
      </c>
      <c r="I23" s="2">
        <f t="shared" si="8"/>
        <v>971739.15</v>
      </c>
      <c r="J23" s="2">
        <f>I23*('Loan Details'!$D$6/12)</f>
        <v>3231.03267375</v>
      </c>
      <c r="K23" s="2">
        <f>IF((I23+J23)&lt;'Loan Details'!$D$7,(I23+J23),'Loan Details'!$D$7)</f>
        <v>4768.3896283398362</v>
      </c>
      <c r="L23" s="2">
        <f>IF(I23+J23-K23=0,0,'Loan Details'!$D$12)</f>
        <v>0</v>
      </c>
      <c r="M23" s="2">
        <f t="shared" si="4"/>
        <v>970201.79</v>
      </c>
      <c r="N23" s="8">
        <f t="shared" si="5"/>
        <v>0.3224059010305923</v>
      </c>
    </row>
    <row r="24" spans="1:14" x14ac:dyDescent="0.2">
      <c r="A24" s="7">
        <f t="shared" si="6"/>
        <v>20</v>
      </c>
      <c r="B24" s="2">
        <f t="shared" si="7"/>
        <v>970201.79</v>
      </c>
      <c r="C24" s="2">
        <f>B24*('Loan Details'!$D$6/12)</f>
        <v>3225.9209517499999</v>
      </c>
      <c r="D24" s="2">
        <f>IF((B24+C24)&lt;'Loan Details'!$D$7,(B24+C24),'Loan Details'!$D$7)</f>
        <v>4768.3896283398362</v>
      </c>
      <c r="E24" s="2">
        <f t="shared" si="0"/>
        <v>968659.32</v>
      </c>
      <c r="F24" s="8">
        <f t="shared" si="1"/>
        <v>0.32347790277508481</v>
      </c>
      <c r="G24" s="7">
        <f t="shared" si="2"/>
        <v>1</v>
      </c>
      <c r="H24" s="7">
        <f t="shared" si="3"/>
        <v>20</v>
      </c>
      <c r="I24" s="2">
        <f t="shared" si="8"/>
        <v>970201.79</v>
      </c>
      <c r="J24" s="2">
        <f>I24*('Loan Details'!$D$6/12)</f>
        <v>3225.9209517499999</v>
      </c>
      <c r="K24" s="2">
        <f>IF((I24+J24)&lt;'Loan Details'!$D$7,(I24+J24),'Loan Details'!$D$7)</f>
        <v>4768.3896283398362</v>
      </c>
      <c r="L24" s="2">
        <f>IF(I24+J24-K24=0,0,'Loan Details'!$D$12)</f>
        <v>0</v>
      </c>
      <c r="M24" s="2">
        <f t="shared" si="4"/>
        <v>968659.32</v>
      </c>
      <c r="N24" s="8">
        <f t="shared" si="5"/>
        <v>0.32347790277508481</v>
      </c>
    </row>
    <row r="25" spans="1:14" x14ac:dyDescent="0.2">
      <c r="A25" s="7">
        <f t="shared" si="6"/>
        <v>21</v>
      </c>
      <c r="B25" s="2">
        <f t="shared" si="7"/>
        <v>968659.32</v>
      </c>
      <c r="C25" s="2">
        <f>B25*('Loan Details'!$D$6/12)</f>
        <v>3220.7922389999999</v>
      </c>
      <c r="D25" s="2">
        <f>IF((B25+C25)&lt;'Loan Details'!$D$7,(B25+C25),'Loan Details'!$D$7)</f>
        <v>4768.3896283398362</v>
      </c>
      <c r="E25" s="2">
        <f t="shared" si="0"/>
        <v>967111.72</v>
      </c>
      <c r="F25" s="8">
        <f t="shared" si="1"/>
        <v>0.32455346772462645</v>
      </c>
      <c r="G25" s="7">
        <f t="shared" si="2"/>
        <v>1</v>
      </c>
      <c r="H25" s="7">
        <f t="shared" si="3"/>
        <v>21</v>
      </c>
      <c r="I25" s="2">
        <f t="shared" si="8"/>
        <v>968659.32</v>
      </c>
      <c r="J25" s="2">
        <f>I25*('Loan Details'!$D$6/12)</f>
        <v>3220.7922389999999</v>
      </c>
      <c r="K25" s="2">
        <f>IF((I25+J25)&lt;'Loan Details'!$D$7,(I25+J25),'Loan Details'!$D$7)</f>
        <v>4768.3896283398362</v>
      </c>
      <c r="L25" s="2">
        <f>IF(I25+J25-K25=0,0,'Loan Details'!$D$12)</f>
        <v>0</v>
      </c>
      <c r="M25" s="2">
        <f t="shared" si="4"/>
        <v>967111.72</v>
      </c>
      <c r="N25" s="8">
        <f t="shared" si="5"/>
        <v>0.32455346772462645</v>
      </c>
    </row>
    <row r="26" spans="1:14" x14ac:dyDescent="0.2">
      <c r="A26" s="7">
        <f t="shared" si="6"/>
        <v>22</v>
      </c>
      <c r="B26" s="2">
        <f t="shared" si="7"/>
        <v>967111.72</v>
      </c>
      <c r="C26" s="2">
        <f>B26*('Loan Details'!$D$6/12)</f>
        <v>3215.6464689999998</v>
      </c>
      <c r="D26" s="2">
        <f>IF((B26+C26)&lt;'Loan Details'!$D$7,(B26+C26),'Loan Details'!$D$7)</f>
        <v>4768.3896283398362</v>
      </c>
      <c r="E26" s="2">
        <f t="shared" si="0"/>
        <v>965558.97</v>
      </c>
      <c r="F26" s="8">
        <f t="shared" si="1"/>
        <v>0.32563260982522524</v>
      </c>
      <c r="G26" s="7">
        <f t="shared" si="2"/>
        <v>1</v>
      </c>
      <c r="H26" s="7">
        <f t="shared" si="3"/>
        <v>22</v>
      </c>
      <c r="I26" s="2">
        <f t="shared" si="8"/>
        <v>967111.72</v>
      </c>
      <c r="J26" s="2">
        <f>I26*('Loan Details'!$D$6/12)</f>
        <v>3215.6464689999998</v>
      </c>
      <c r="K26" s="2">
        <f>IF((I26+J26)&lt;'Loan Details'!$D$7,(I26+J26),'Loan Details'!$D$7)</f>
        <v>4768.3896283398362</v>
      </c>
      <c r="L26" s="2">
        <f>IF(I26+J26-K26=0,0,'Loan Details'!$D$12)</f>
        <v>0</v>
      </c>
      <c r="M26" s="2">
        <f t="shared" si="4"/>
        <v>965558.97</v>
      </c>
      <c r="N26" s="8">
        <f t="shared" si="5"/>
        <v>0.32563260982522524</v>
      </c>
    </row>
    <row r="27" spans="1:14" x14ac:dyDescent="0.2">
      <c r="A27" s="7">
        <f t="shared" si="6"/>
        <v>23</v>
      </c>
      <c r="B27" s="2">
        <f t="shared" si="7"/>
        <v>965558.97</v>
      </c>
      <c r="C27" s="2">
        <f>B27*('Loan Details'!$D$6/12)</f>
        <v>3210.4835752499998</v>
      </c>
      <c r="D27" s="2">
        <f>IF((B27+C27)&lt;'Loan Details'!$D$7,(B27+C27),'Loan Details'!$D$7)</f>
        <v>4768.3896283398362</v>
      </c>
      <c r="E27" s="2">
        <f t="shared" si="0"/>
        <v>964001.06</v>
      </c>
      <c r="F27" s="8">
        <f t="shared" si="1"/>
        <v>0.32671534302288918</v>
      </c>
      <c r="G27" s="7">
        <f t="shared" si="2"/>
        <v>1</v>
      </c>
      <c r="H27" s="7">
        <f t="shared" si="3"/>
        <v>23</v>
      </c>
      <c r="I27" s="2">
        <f t="shared" si="8"/>
        <v>965558.97</v>
      </c>
      <c r="J27" s="2">
        <f>I27*('Loan Details'!$D$6/12)</f>
        <v>3210.4835752499998</v>
      </c>
      <c r="K27" s="2">
        <f>IF((I27+J27)&lt;'Loan Details'!$D$7,(I27+J27),'Loan Details'!$D$7)</f>
        <v>4768.3896283398362</v>
      </c>
      <c r="L27" s="2">
        <f>IF(I27+J27-K27=0,0,'Loan Details'!$D$12)</f>
        <v>0</v>
      </c>
      <c r="M27" s="2">
        <f t="shared" si="4"/>
        <v>964001.06</v>
      </c>
      <c r="N27" s="8">
        <f t="shared" si="5"/>
        <v>0.32671534302288918</v>
      </c>
    </row>
    <row r="28" spans="1:14" x14ac:dyDescent="0.2">
      <c r="A28" s="7">
        <f t="shared" si="6"/>
        <v>24</v>
      </c>
      <c r="B28" s="2">
        <f t="shared" si="7"/>
        <v>964001.06</v>
      </c>
      <c r="C28" s="2">
        <f>B28*('Loan Details'!$D$6/12)</f>
        <v>3205.3035245000001</v>
      </c>
      <c r="D28" s="2">
        <f>IF((B28+C28)&lt;'Loan Details'!$D$7,(B28+C28),'Loan Details'!$D$7)</f>
        <v>4768.3896283398362</v>
      </c>
      <c r="E28" s="2">
        <f t="shared" si="0"/>
        <v>962437.97</v>
      </c>
      <c r="F28" s="8">
        <f t="shared" si="1"/>
        <v>0.32780167429062224</v>
      </c>
      <c r="G28" s="7">
        <f t="shared" si="2"/>
        <v>2</v>
      </c>
      <c r="H28" s="7">
        <f t="shared" si="3"/>
        <v>24</v>
      </c>
      <c r="I28" s="2">
        <f t="shared" si="8"/>
        <v>964001.06</v>
      </c>
      <c r="J28" s="2">
        <f>I28*('Loan Details'!$D$6/12)</f>
        <v>3205.3035245000001</v>
      </c>
      <c r="K28" s="2">
        <f>IF((I28+J28)&lt;'Loan Details'!$D$7,(I28+J28),'Loan Details'!$D$7)</f>
        <v>4768.3896283398362</v>
      </c>
      <c r="L28" s="2">
        <f>IF(I28+J28-K28=0,0,'Loan Details'!$D$12)</f>
        <v>0</v>
      </c>
      <c r="M28" s="2">
        <f t="shared" si="4"/>
        <v>962437.97</v>
      </c>
      <c r="N28" s="8">
        <f t="shared" si="5"/>
        <v>0.32780167429062224</v>
      </c>
    </row>
    <row r="29" spans="1:14" x14ac:dyDescent="0.2">
      <c r="A29" s="7">
        <f t="shared" si="6"/>
        <v>25</v>
      </c>
      <c r="B29" s="2">
        <f t="shared" si="7"/>
        <v>962437.97</v>
      </c>
      <c r="C29" s="2">
        <f>B29*('Loan Details'!$D$6/12)</f>
        <v>3200.1062502499999</v>
      </c>
      <c r="D29" s="2">
        <f>IF((B29+C29)&lt;'Loan Details'!$D$7,(B29+C29),'Loan Details'!$D$7)</f>
        <v>4768.3896283398362</v>
      </c>
      <c r="E29" s="2">
        <f t="shared" si="0"/>
        <v>960869.68</v>
      </c>
      <c r="F29" s="8">
        <f t="shared" si="1"/>
        <v>0.32889161757443264</v>
      </c>
      <c r="G29" s="7">
        <f t="shared" si="2"/>
        <v>2</v>
      </c>
      <c r="H29" s="7">
        <f t="shared" si="3"/>
        <v>25</v>
      </c>
      <c r="I29" s="2">
        <f t="shared" si="8"/>
        <v>962437.97</v>
      </c>
      <c r="J29" s="2">
        <f>I29*('Loan Details'!$D$6/12)</f>
        <v>3200.1062502499999</v>
      </c>
      <c r="K29" s="2">
        <f>IF((I29+J29)&lt;'Loan Details'!$D$7,(I29+J29),'Loan Details'!$D$7)</f>
        <v>4768.3896283398362</v>
      </c>
      <c r="L29" s="2">
        <f>IF(I29+J29-K29=0,0,'Loan Details'!$D$12)</f>
        <v>0</v>
      </c>
      <c r="M29" s="2">
        <f t="shared" si="4"/>
        <v>960869.68</v>
      </c>
      <c r="N29" s="8">
        <f t="shared" si="5"/>
        <v>0.32889161757443264</v>
      </c>
    </row>
    <row r="30" spans="1:14" x14ac:dyDescent="0.2">
      <c r="A30" s="7">
        <f t="shared" si="6"/>
        <v>26</v>
      </c>
      <c r="B30" s="2">
        <f t="shared" si="7"/>
        <v>960869.68</v>
      </c>
      <c r="C30" s="2">
        <f>B30*('Loan Details'!$D$6/12)</f>
        <v>3194.8916859999999</v>
      </c>
      <c r="D30" s="2">
        <f>IF((B30+C30)&lt;'Loan Details'!$D$7,(B30+C30),'Loan Details'!$D$7)</f>
        <v>4768.3896283398362</v>
      </c>
      <c r="E30" s="2">
        <f t="shared" si="0"/>
        <v>959296.18</v>
      </c>
      <c r="F30" s="8">
        <f t="shared" si="1"/>
        <v>0.32998518682032818</v>
      </c>
      <c r="G30" s="7">
        <f t="shared" si="2"/>
        <v>2</v>
      </c>
      <c r="H30" s="7">
        <f t="shared" si="3"/>
        <v>26</v>
      </c>
      <c r="I30" s="2">
        <f t="shared" si="8"/>
        <v>960869.68</v>
      </c>
      <c r="J30" s="2">
        <f>I30*('Loan Details'!$D$6/12)</f>
        <v>3194.8916859999999</v>
      </c>
      <c r="K30" s="2">
        <f>IF((I30+J30)&lt;'Loan Details'!$D$7,(I30+J30),'Loan Details'!$D$7)</f>
        <v>4768.3896283398362</v>
      </c>
      <c r="L30" s="2">
        <f>IF(I30+J30-K30=0,0,'Loan Details'!$D$12)</f>
        <v>0</v>
      </c>
      <c r="M30" s="2">
        <f t="shared" si="4"/>
        <v>959296.18</v>
      </c>
      <c r="N30" s="8">
        <f t="shared" si="5"/>
        <v>0.32998518682032818</v>
      </c>
    </row>
    <row r="31" spans="1:14" x14ac:dyDescent="0.2">
      <c r="A31" s="7">
        <f t="shared" si="6"/>
        <v>27</v>
      </c>
      <c r="B31" s="2">
        <f t="shared" si="7"/>
        <v>959296.18</v>
      </c>
      <c r="C31" s="2">
        <f>B31*('Loan Details'!$D$6/12)</f>
        <v>3189.6597984999999</v>
      </c>
      <c r="D31" s="2">
        <f>IF((B31+C31)&lt;'Loan Details'!$D$7,(B31+C31),'Loan Details'!$D$7)</f>
        <v>4768.3896283398362</v>
      </c>
      <c r="E31" s="2">
        <f t="shared" si="0"/>
        <v>957717.45</v>
      </c>
      <c r="F31" s="8">
        <f t="shared" si="1"/>
        <v>0.33108238900131304</v>
      </c>
      <c r="G31" s="7">
        <f t="shared" si="2"/>
        <v>2</v>
      </c>
      <c r="H31" s="7">
        <f t="shared" si="3"/>
        <v>27</v>
      </c>
      <c r="I31" s="2">
        <f t="shared" si="8"/>
        <v>959296.18</v>
      </c>
      <c r="J31" s="2">
        <f>I31*('Loan Details'!$D$6/12)</f>
        <v>3189.6597984999999</v>
      </c>
      <c r="K31" s="2">
        <f>IF((I31+J31)&lt;'Loan Details'!$D$7,(I31+J31),'Loan Details'!$D$7)</f>
        <v>4768.3896283398362</v>
      </c>
      <c r="L31" s="2">
        <f>IF(I31+J31-K31=0,0,'Loan Details'!$D$12)</f>
        <v>0</v>
      </c>
      <c r="M31" s="2">
        <f t="shared" si="4"/>
        <v>957717.45</v>
      </c>
      <c r="N31" s="8">
        <f t="shared" si="5"/>
        <v>0.33108238900131304</v>
      </c>
    </row>
    <row r="32" spans="1:14" x14ac:dyDescent="0.2">
      <c r="A32" s="7">
        <f t="shared" si="6"/>
        <v>28</v>
      </c>
      <c r="B32" s="2">
        <f t="shared" si="7"/>
        <v>957717.45</v>
      </c>
      <c r="C32" s="2">
        <f>B32*('Loan Details'!$D$6/12)</f>
        <v>3184.4105212499999</v>
      </c>
      <c r="D32" s="2">
        <f>IF((B32+C32)&lt;'Loan Details'!$D$7,(B32+C32),'Loan Details'!$D$7)</f>
        <v>4768.3896283398362</v>
      </c>
      <c r="E32" s="2">
        <f t="shared" si="0"/>
        <v>956133.47</v>
      </c>
      <c r="F32" s="8">
        <f t="shared" si="1"/>
        <v>0.33218323806339523</v>
      </c>
      <c r="G32" s="7">
        <f t="shared" si="2"/>
        <v>2</v>
      </c>
      <c r="H32" s="7">
        <f t="shared" si="3"/>
        <v>28</v>
      </c>
      <c r="I32" s="2">
        <f t="shared" si="8"/>
        <v>957717.45</v>
      </c>
      <c r="J32" s="2">
        <f>I32*('Loan Details'!$D$6/12)</f>
        <v>3184.4105212499999</v>
      </c>
      <c r="K32" s="2">
        <f>IF((I32+J32)&lt;'Loan Details'!$D$7,(I32+J32),'Loan Details'!$D$7)</f>
        <v>4768.3896283398362</v>
      </c>
      <c r="L32" s="2">
        <f>IF(I32+J32-K32=0,0,'Loan Details'!$D$12)</f>
        <v>0</v>
      </c>
      <c r="M32" s="2">
        <f t="shared" si="4"/>
        <v>956133.47</v>
      </c>
      <c r="N32" s="8">
        <f t="shared" si="5"/>
        <v>0.33218323806339523</v>
      </c>
    </row>
    <row r="33" spans="1:14" x14ac:dyDescent="0.2">
      <c r="A33" s="7">
        <f t="shared" si="6"/>
        <v>29</v>
      </c>
      <c r="B33" s="2">
        <f t="shared" si="7"/>
        <v>956133.47</v>
      </c>
      <c r="C33" s="2">
        <f>B33*('Loan Details'!$D$6/12)</f>
        <v>3179.1437877499998</v>
      </c>
      <c r="D33" s="2">
        <f>IF((B33+C33)&lt;'Loan Details'!$D$7,(B33+C33),'Loan Details'!$D$7)</f>
        <v>4768.3896283398362</v>
      </c>
      <c r="E33" s="2">
        <f t="shared" si="0"/>
        <v>954544.22</v>
      </c>
      <c r="F33" s="8">
        <f t="shared" si="1"/>
        <v>0.33328774795258265</v>
      </c>
      <c r="G33" s="7">
        <f t="shared" si="2"/>
        <v>2</v>
      </c>
      <c r="H33" s="7">
        <f t="shared" si="3"/>
        <v>29</v>
      </c>
      <c r="I33" s="2">
        <f t="shared" si="8"/>
        <v>956133.47</v>
      </c>
      <c r="J33" s="2">
        <f>I33*('Loan Details'!$D$6/12)</f>
        <v>3179.1437877499998</v>
      </c>
      <c r="K33" s="2">
        <f>IF((I33+J33)&lt;'Loan Details'!$D$7,(I33+J33),'Loan Details'!$D$7)</f>
        <v>4768.3896283398362</v>
      </c>
      <c r="L33" s="2">
        <f>IF(I33+J33-K33=0,0,'Loan Details'!$D$12)</f>
        <v>0</v>
      </c>
      <c r="M33" s="2">
        <f t="shared" si="4"/>
        <v>954544.22</v>
      </c>
      <c r="N33" s="8">
        <f t="shared" si="5"/>
        <v>0.33328774795258265</v>
      </c>
    </row>
    <row r="34" spans="1:14" x14ac:dyDescent="0.2">
      <c r="A34" s="7">
        <f t="shared" si="6"/>
        <v>30</v>
      </c>
      <c r="B34" s="2">
        <f t="shared" si="7"/>
        <v>954544.22</v>
      </c>
      <c r="C34" s="2">
        <f>B34*('Loan Details'!$D$6/12)</f>
        <v>3173.8595314999998</v>
      </c>
      <c r="D34" s="2">
        <f>IF((B34+C34)&lt;'Loan Details'!$D$7,(B34+C34),'Loan Details'!$D$7)</f>
        <v>4768.3896283398362</v>
      </c>
      <c r="E34" s="2">
        <f t="shared" si="0"/>
        <v>952949.68</v>
      </c>
      <c r="F34" s="8">
        <f t="shared" si="1"/>
        <v>0.33439593261488332</v>
      </c>
      <c r="G34" s="7">
        <f t="shared" si="2"/>
        <v>2</v>
      </c>
      <c r="H34" s="7">
        <f t="shared" si="3"/>
        <v>30</v>
      </c>
      <c r="I34" s="2">
        <f t="shared" si="8"/>
        <v>954544.22</v>
      </c>
      <c r="J34" s="2">
        <f>I34*('Loan Details'!$D$6/12)</f>
        <v>3173.8595314999998</v>
      </c>
      <c r="K34" s="2">
        <f>IF((I34+J34)&lt;'Loan Details'!$D$7,(I34+J34),'Loan Details'!$D$7)</f>
        <v>4768.3896283398362</v>
      </c>
      <c r="L34" s="2">
        <f>IF(I34+J34-K34=0,0,'Loan Details'!$D$12)</f>
        <v>0</v>
      </c>
      <c r="M34" s="2">
        <f t="shared" si="4"/>
        <v>952949.68</v>
      </c>
      <c r="N34" s="8">
        <f t="shared" si="5"/>
        <v>0.33439593261488332</v>
      </c>
    </row>
    <row r="35" spans="1:14" x14ac:dyDescent="0.2">
      <c r="A35" s="7">
        <f t="shared" si="6"/>
        <v>31</v>
      </c>
      <c r="B35" s="2">
        <f t="shared" si="7"/>
        <v>952949.68</v>
      </c>
      <c r="C35" s="2">
        <f>B35*('Loan Details'!$D$6/12)</f>
        <v>3168.5576860000001</v>
      </c>
      <c r="D35" s="2">
        <f>IF((B35+C35)&lt;'Loan Details'!$D$7,(B35+C35),'Loan Details'!$D$7)</f>
        <v>4768.3896283398362</v>
      </c>
      <c r="E35" s="2">
        <f t="shared" si="0"/>
        <v>951349.84</v>
      </c>
      <c r="F35" s="8">
        <f t="shared" si="1"/>
        <v>0.33550780599630525</v>
      </c>
      <c r="G35" s="7">
        <f t="shared" si="2"/>
        <v>2</v>
      </c>
      <c r="H35" s="7">
        <f t="shared" si="3"/>
        <v>31</v>
      </c>
      <c r="I35" s="2">
        <f t="shared" si="8"/>
        <v>952949.68</v>
      </c>
      <c r="J35" s="2">
        <f>I35*('Loan Details'!$D$6/12)</f>
        <v>3168.5576860000001</v>
      </c>
      <c r="K35" s="2">
        <f>IF((I35+J35)&lt;'Loan Details'!$D$7,(I35+J35),'Loan Details'!$D$7)</f>
        <v>4768.3896283398362</v>
      </c>
      <c r="L35" s="2">
        <f>IF(I35+J35-K35=0,0,'Loan Details'!$D$12)</f>
        <v>0</v>
      </c>
      <c r="M35" s="2">
        <f t="shared" si="4"/>
        <v>951349.84</v>
      </c>
      <c r="N35" s="8">
        <f t="shared" si="5"/>
        <v>0.33550780599630525</v>
      </c>
    </row>
    <row r="36" spans="1:14" x14ac:dyDescent="0.2">
      <c r="A36" s="7">
        <f t="shared" si="6"/>
        <v>32</v>
      </c>
      <c r="B36" s="2">
        <f t="shared" si="7"/>
        <v>951349.84</v>
      </c>
      <c r="C36" s="2">
        <f>B36*('Loan Details'!$D$6/12)</f>
        <v>3163.2382179999995</v>
      </c>
      <c r="D36" s="2">
        <f>IF((B36+C36)&lt;'Loan Details'!$D$7,(B36+C36),'Loan Details'!$D$7)</f>
        <v>4768.3896283398362</v>
      </c>
      <c r="E36" s="2">
        <f t="shared" si="0"/>
        <v>949744.68</v>
      </c>
      <c r="F36" s="8">
        <f t="shared" si="1"/>
        <v>0.33662337506985285</v>
      </c>
      <c r="G36" s="7">
        <f t="shared" si="2"/>
        <v>2</v>
      </c>
      <c r="H36" s="7">
        <f t="shared" si="3"/>
        <v>32</v>
      </c>
      <c r="I36" s="2">
        <f t="shared" si="8"/>
        <v>951349.84</v>
      </c>
      <c r="J36" s="2">
        <f>I36*('Loan Details'!$D$6/12)</f>
        <v>3163.2382179999995</v>
      </c>
      <c r="K36" s="2">
        <f>IF((I36+J36)&lt;'Loan Details'!$D$7,(I36+J36),'Loan Details'!$D$7)</f>
        <v>4768.3896283398362</v>
      </c>
      <c r="L36" s="2">
        <f>IF(I36+J36-K36=0,0,'Loan Details'!$D$12)</f>
        <v>0</v>
      </c>
      <c r="M36" s="2">
        <f t="shared" si="4"/>
        <v>949744.68</v>
      </c>
      <c r="N36" s="8">
        <f t="shared" si="5"/>
        <v>0.33662337506985285</v>
      </c>
    </row>
    <row r="37" spans="1:14" x14ac:dyDescent="0.2">
      <c r="A37" s="7">
        <f t="shared" si="6"/>
        <v>33</v>
      </c>
      <c r="B37" s="2">
        <f t="shared" si="7"/>
        <v>949744.68</v>
      </c>
      <c r="C37" s="2">
        <f>B37*('Loan Details'!$D$6/12)</f>
        <v>3157.901061</v>
      </c>
      <c r="D37" s="2">
        <f>IF((B37+C37)&lt;'Loan Details'!$D$7,(B37+C37),'Loan Details'!$D$7)</f>
        <v>4768.3896283398362</v>
      </c>
      <c r="E37" s="2">
        <f t="shared" si="0"/>
        <v>948134.19</v>
      </c>
      <c r="F37" s="8">
        <f t="shared" si="1"/>
        <v>0.33774265378153345</v>
      </c>
      <c r="G37" s="7">
        <f t="shared" si="2"/>
        <v>2</v>
      </c>
      <c r="H37" s="7">
        <f t="shared" si="3"/>
        <v>33</v>
      </c>
      <c r="I37" s="2">
        <f t="shared" si="8"/>
        <v>949744.68</v>
      </c>
      <c r="J37" s="2">
        <f>I37*('Loan Details'!$D$6/12)</f>
        <v>3157.901061</v>
      </c>
      <c r="K37" s="2">
        <f>IF((I37+J37)&lt;'Loan Details'!$D$7,(I37+J37),'Loan Details'!$D$7)</f>
        <v>4768.3896283398362</v>
      </c>
      <c r="L37" s="2">
        <f>IF(I37+J37-K37=0,0,'Loan Details'!$D$12)</f>
        <v>0</v>
      </c>
      <c r="M37" s="2">
        <f t="shared" si="4"/>
        <v>948134.19</v>
      </c>
      <c r="N37" s="8">
        <f t="shared" si="5"/>
        <v>0.33774265378153345</v>
      </c>
    </row>
    <row r="38" spans="1:14" x14ac:dyDescent="0.2">
      <c r="A38" s="7">
        <f t="shared" si="6"/>
        <v>34</v>
      </c>
      <c r="B38" s="2">
        <f t="shared" si="7"/>
        <v>948134.19</v>
      </c>
      <c r="C38" s="2">
        <f>B38*('Loan Details'!$D$6/12)</f>
        <v>3152.5461817499995</v>
      </c>
      <c r="D38" s="2">
        <f>IF((B38+C38)&lt;'Loan Details'!$D$7,(B38+C38),'Loan Details'!$D$7)</f>
        <v>4768.3896283398362</v>
      </c>
      <c r="E38" s="2">
        <f t="shared" si="0"/>
        <v>946518.34</v>
      </c>
      <c r="F38" s="8">
        <f t="shared" si="1"/>
        <v>0.33886564910435168</v>
      </c>
      <c r="G38" s="7">
        <f t="shared" si="2"/>
        <v>2</v>
      </c>
      <c r="H38" s="7">
        <f t="shared" si="3"/>
        <v>34</v>
      </c>
      <c r="I38" s="2">
        <f t="shared" si="8"/>
        <v>948134.19</v>
      </c>
      <c r="J38" s="2">
        <f>I38*('Loan Details'!$D$6/12)</f>
        <v>3152.5461817499995</v>
      </c>
      <c r="K38" s="2">
        <f>IF((I38+J38)&lt;'Loan Details'!$D$7,(I38+J38),'Loan Details'!$D$7)</f>
        <v>4768.3896283398362</v>
      </c>
      <c r="L38" s="2">
        <f>IF(I38+J38-K38=0,0,'Loan Details'!$D$12)</f>
        <v>0</v>
      </c>
      <c r="M38" s="2">
        <f t="shared" si="4"/>
        <v>946518.34</v>
      </c>
      <c r="N38" s="8">
        <f t="shared" si="5"/>
        <v>0.33886564910435168</v>
      </c>
    </row>
    <row r="39" spans="1:14" x14ac:dyDescent="0.2">
      <c r="A39" s="7">
        <f t="shared" si="6"/>
        <v>35</v>
      </c>
      <c r="B39" s="2">
        <f t="shared" si="7"/>
        <v>946518.34</v>
      </c>
      <c r="C39" s="2">
        <f>B39*('Loan Details'!$D$6/12)</f>
        <v>3147.1734804999996</v>
      </c>
      <c r="D39" s="2">
        <f>IF((B39+C39)&lt;'Loan Details'!$D$7,(B39+C39),'Loan Details'!$D$7)</f>
        <v>4768.3896283398362</v>
      </c>
      <c r="E39" s="2">
        <f t="shared" si="0"/>
        <v>944897.12</v>
      </c>
      <c r="F39" s="8">
        <f t="shared" si="1"/>
        <v>0.33999238195731918</v>
      </c>
      <c r="G39" s="7">
        <f t="shared" si="2"/>
        <v>2</v>
      </c>
      <c r="H39" s="7">
        <f t="shared" si="3"/>
        <v>35</v>
      </c>
      <c r="I39" s="2">
        <f t="shared" si="8"/>
        <v>946518.34</v>
      </c>
      <c r="J39" s="2">
        <f>I39*('Loan Details'!$D$6/12)</f>
        <v>3147.1734804999996</v>
      </c>
      <c r="K39" s="2">
        <f>IF((I39+J39)&lt;'Loan Details'!$D$7,(I39+J39),'Loan Details'!$D$7)</f>
        <v>4768.3896283398362</v>
      </c>
      <c r="L39" s="2">
        <f>IF(I39+J39-K39=0,0,'Loan Details'!$D$12)</f>
        <v>0</v>
      </c>
      <c r="M39" s="2">
        <f t="shared" si="4"/>
        <v>944897.12</v>
      </c>
      <c r="N39" s="8">
        <f t="shared" si="5"/>
        <v>0.33999238195731918</v>
      </c>
    </row>
    <row r="40" spans="1:14" x14ac:dyDescent="0.2">
      <c r="A40" s="7">
        <f t="shared" si="6"/>
        <v>36</v>
      </c>
      <c r="B40" s="2">
        <f t="shared" si="7"/>
        <v>944897.12</v>
      </c>
      <c r="C40" s="2">
        <f>B40*('Loan Details'!$D$6/12)</f>
        <v>3141.7829239999996</v>
      </c>
      <c r="D40" s="2">
        <f>IF((B40+C40)&lt;'Loan Details'!$D$7,(B40+C40),'Loan Details'!$D$7)</f>
        <v>4768.3896283398362</v>
      </c>
      <c r="E40" s="2">
        <f t="shared" si="0"/>
        <v>943270.51</v>
      </c>
      <c r="F40" s="8">
        <f t="shared" si="1"/>
        <v>0.34112285931344</v>
      </c>
      <c r="G40" s="7">
        <f t="shared" si="2"/>
        <v>3</v>
      </c>
      <c r="H40" s="7">
        <f t="shared" si="3"/>
        <v>36</v>
      </c>
      <c r="I40" s="2">
        <f t="shared" si="8"/>
        <v>944897.12</v>
      </c>
      <c r="J40" s="2">
        <f>I40*('Loan Details'!$D$6/12)</f>
        <v>3141.7829239999996</v>
      </c>
      <c r="K40" s="2">
        <f>IF((I40+J40)&lt;'Loan Details'!$D$7,(I40+J40),'Loan Details'!$D$7)</f>
        <v>4768.3896283398362</v>
      </c>
      <c r="L40" s="2">
        <f>IF(I40+J40-K40=0,0,'Loan Details'!$D$12)</f>
        <v>0</v>
      </c>
      <c r="M40" s="2">
        <f t="shared" si="4"/>
        <v>943270.51</v>
      </c>
      <c r="N40" s="8">
        <f t="shared" si="5"/>
        <v>0.34112285931344</v>
      </c>
    </row>
    <row r="41" spans="1:14" x14ac:dyDescent="0.2">
      <c r="A41" s="7">
        <f t="shared" si="6"/>
        <v>37</v>
      </c>
      <c r="B41" s="2">
        <f t="shared" si="7"/>
        <v>943270.51</v>
      </c>
      <c r="C41" s="2">
        <f>B41*('Loan Details'!$D$6/12)</f>
        <v>3136.3744457499997</v>
      </c>
      <c r="D41" s="2">
        <f>IF((B41+C41)&lt;'Loan Details'!$D$7,(B41+C41),'Loan Details'!$D$7)</f>
        <v>4768.3896283398362</v>
      </c>
      <c r="E41" s="2">
        <f t="shared" si="0"/>
        <v>941638.49</v>
      </c>
      <c r="F41" s="8">
        <f t="shared" si="1"/>
        <v>0.34225709511872238</v>
      </c>
      <c r="G41" s="7">
        <f t="shared" si="2"/>
        <v>3</v>
      </c>
      <c r="H41" s="7">
        <f t="shared" si="3"/>
        <v>37</v>
      </c>
      <c r="I41" s="2">
        <f t="shared" si="8"/>
        <v>943270.51</v>
      </c>
      <c r="J41" s="2">
        <f>I41*('Loan Details'!$D$6/12)</f>
        <v>3136.3744457499997</v>
      </c>
      <c r="K41" s="2">
        <f>IF((I41+J41)&lt;'Loan Details'!$D$7,(I41+J41),'Loan Details'!$D$7)</f>
        <v>4768.3896283398362</v>
      </c>
      <c r="L41" s="2">
        <f>IF(I41+J41-K41=0,0,'Loan Details'!$D$12)</f>
        <v>0</v>
      </c>
      <c r="M41" s="2">
        <f t="shared" si="4"/>
        <v>941638.49</v>
      </c>
      <c r="N41" s="8">
        <f t="shared" si="5"/>
        <v>0.34225709511872238</v>
      </c>
    </row>
    <row r="42" spans="1:14" x14ac:dyDescent="0.2">
      <c r="A42" s="7">
        <f t="shared" si="6"/>
        <v>38</v>
      </c>
      <c r="B42" s="2">
        <f t="shared" si="7"/>
        <v>941638.49</v>
      </c>
      <c r="C42" s="2">
        <f>B42*('Loan Details'!$D$6/12)</f>
        <v>3130.9479792499997</v>
      </c>
      <c r="D42" s="2">
        <f>IF((B42+C42)&lt;'Loan Details'!$D$7,(B42+C42),'Loan Details'!$D$7)</f>
        <v>4768.3896283398362</v>
      </c>
      <c r="E42" s="2">
        <f t="shared" si="0"/>
        <v>940001.04</v>
      </c>
      <c r="F42" s="8">
        <f t="shared" si="1"/>
        <v>0.34339510331917422</v>
      </c>
      <c r="G42" s="7">
        <f t="shared" si="2"/>
        <v>3</v>
      </c>
      <c r="H42" s="7">
        <f t="shared" si="3"/>
        <v>38</v>
      </c>
      <c r="I42" s="2">
        <f t="shared" si="8"/>
        <v>941638.49</v>
      </c>
      <c r="J42" s="2">
        <f>I42*('Loan Details'!$D$6/12)</f>
        <v>3130.9479792499997</v>
      </c>
      <c r="K42" s="2">
        <f>IF((I42+J42)&lt;'Loan Details'!$D$7,(I42+J42),'Loan Details'!$D$7)</f>
        <v>4768.3896283398362</v>
      </c>
      <c r="L42" s="2">
        <f>IF(I42+J42-K42=0,0,'Loan Details'!$D$12)</f>
        <v>0</v>
      </c>
      <c r="M42" s="2">
        <f t="shared" si="4"/>
        <v>940001.04</v>
      </c>
      <c r="N42" s="8">
        <f t="shared" si="5"/>
        <v>0.34339510331917422</v>
      </c>
    </row>
    <row r="43" spans="1:14" x14ac:dyDescent="0.2">
      <c r="A43" s="7">
        <f t="shared" si="6"/>
        <v>39</v>
      </c>
      <c r="B43" s="2">
        <f t="shared" si="7"/>
        <v>940001.04</v>
      </c>
      <c r="C43" s="2">
        <f>B43*('Loan Details'!$D$6/12)</f>
        <v>3125.5034580000001</v>
      </c>
      <c r="D43" s="2">
        <f>IF((B43+C43)&lt;'Loan Details'!$D$7,(B43+C43),'Loan Details'!$D$7)</f>
        <v>4768.3896283398362</v>
      </c>
      <c r="E43" s="2">
        <f t="shared" si="0"/>
        <v>938358.15</v>
      </c>
      <c r="F43" s="8">
        <f t="shared" si="1"/>
        <v>0.34453689786080333</v>
      </c>
      <c r="G43" s="7">
        <f t="shared" si="2"/>
        <v>3</v>
      </c>
      <c r="H43" s="7">
        <f t="shared" si="3"/>
        <v>39</v>
      </c>
      <c r="I43" s="2">
        <f t="shared" si="8"/>
        <v>940001.04</v>
      </c>
      <c r="J43" s="2">
        <f>I43*('Loan Details'!$D$6/12)</f>
        <v>3125.5034580000001</v>
      </c>
      <c r="K43" s="2">
        <f>IF((I43+J43)&lt;'Loan Details'!$D$7,(I43+J43),'Loan Details'!$D$7)</f>
        <v>4768.3896283398362</v>
      </c>
      <c r="L43" s="2">
        <f>IF(I43+J43-K43=0,0,'Loan Details'!$D$12)</f>
        <v>0</v>
      </c>
      <c r="M43" s="2">
        <f t="shared" si="4"/>
        <v>938358.15</v>
      </c>
      <c r="N43" s="8">
        <f t="shared" si="5"/>
        <v>0.34453689786080333</v>
      </c>
    </row>
    <row r="44" spans="1:14" x14ac:dyDescent="0.2">
      <c r="A44" s="7">
        <f t="shared" si="6"/>
        <v>40</v>
      </c>
      <c r="B44" s="2">
        <f t="shared" si="7"/>
        <v>938358.15</v>
      </c>
      <c r="C44" s="2">
        <f>B44*('Loan Details'!$D$6/12)</f>
        <v>3120.0408487499999</v>
      </c>
      <c r="D44" s="2">
        <f>IF((B44+C44)&lt;'Loan Details'!$D$7,(B44+C44),'Loan Details'!$D$7)</f>
        <v>4768.3896283398362</v>
      </c>
      <c r="E44" s="2">
        <f t="shared" si="0"/>
        <v>936709.8</v>
      </c>
      <c r="F44" s="8">
        <f t="shared" si="1"/>
        <v>0.34568248571661409</v>
      </c>
      <c r="G44" s="7">
        <f t="shared" si="2"/>
        <v>3</v>
      </c>
      <c r="H44" s="7">
        <f t="shared" si="3"/>
        <v>40</v>
      </c>
      <c r="I44" s="2">
        <f t="shared" si="8"/>
        <v>938358.15</v>
      </c>
      <c r="J44" s="2">
        <f>I44*('Loan Details'!$D$6/12)</f>
        <v>3120.0408487499999</v>
      </c>
      <c r="K44" s="2">
        <f>IF((I44+J44)&lt;'Loan Details'!$D$7,(I44+J44),'Loan Details'!$D$7)</f>
        <v>4768.3896283398362</v>
      </c>
      <c r="L44" s="2">
        <f>IF(I44+J44-K44=0,0,'Loan Details'!$D$12)</f>
        <v>0</v>
      </c>
      <c r="M44" s="2">
        <f t="shared" si="4"/>
        <v>936709.8</v>
      </c>
      <c r="N44" s="8">
        <f t="shared" si="5"/>
        <v>0.34568248571661409</v>
      </c>
    </row>
    <row r="45" spans="1:14" x14ac:dyDescent="0.2">
      <c r="A45" s="7">
        <f t="shared" si="6"/>
        <v>41</v>
      </c>
      <c r="B45" s="2">
        <f t="shared" si="7"/>
        <v>936709.8</v>
      </c>
      <c r="C45" s="2">
        <f>B45*('Loan Details'!$D$6/12)</f>
        <v>3114.5600850000001</v>
      </c>
      <c r="D45" s="2">
        <f>IF((B45+C45)&lt;'Loan Details'!$D$7,(B45+C45),'Loan Details'!$D$7)</f>
        <v>4768.3896283398362</v>
      </c>
      <c r="E45" s="2">
        <f t="shared" si="0"/>
        <v>935055.97</v>
      </c>
      <c r="F45" s="8">
        <f t="shared" si="1"/>
        <v>0.34683188083261429</v>
      </c>
      <c r="G45" s="7">
        <f t="shared" si="2"/>
        <v>3</v>
      </c>
      <c r="H45" s="7">
        <f t="shared" si="3"/>
        <v>41</v>
      </c>
      <c r="I45" s="2">
        <f t="shared" si="8"/>
        <v>936709.8</v>
      </c>
      <c r="J45" s="2">
        <f>I45*('Loan Details'!$D$6/12)</f>
        <v>3114.5600850000001</v>
      </c>
      <c r="K45" s="2">
        <f>IF((I45+J45)&lt;'Loan Details'!$D$7,(I45+J45),'Loan Details'!$D$7)</f>
        <v>4768.3896283398362</v>
      </c>
      <c r="L45" s="2">
        <f>IF(I45+J45-K45=0,0,'Loan Details'!$D$12)</f>
        <v>0</v>
      </c>
      <c r="M45" s="2">
        <f t="shared" si="4"/>
        <v>935055.97</v>
      </c>
      <c r="N45" s="8">
        <f t="shared" si="5"/>
        <v>0.34683188083261429</v>
      </c>
    </row>
    <row r="46" spans="1:14" x14ac:dyDescent="0.2">
      <c r="A46" s="7">
        <f t="shared" si="6"/>
        <v>42</v>
      </c>
      <c r="B46" s="2">
        <f t="shared" si="7"/>
        <v>935055.97</v>
      </c>
      <c r="C46" s="2">
        <f>B46*('Loan Details'!$D$6/12)</f>
        <v>3109.0611002499995</v>
      </c>
      <c r="D46" s="2">
        <f>IF((B46+C46)&lt;'Loan Details'!$D$7,(B46+C46),'Loan Details'!$D$7)</f>
        <v>4768.3896283398362</v>
      </c>
      <c r="E46" s="2">
        <f t="shared" si="0"/>
        <v>933396.64</v>
      </c>
      <c r="F46" s="8">
        <f t="shared" si="1"/>
        <v>0.34798509715481218</v>
      </c>
      <c r="G46" s="7">
        <f t="shared" si="2"/>
        <v>3</v>
      </c>
      <c r="H46" s="7">
        <f t="shared" si="3"/>
        <v>42</v>
      </c>
      <c r="I46" s="2">
        <f t="shared" si="8"/>
        <v>935055.97</v>
      </c>
      <c r="J46" s="2">
        <f>I46*('Loan Details'!$D$6/12)</f>
        <v>3109.0611002499995</v>
      </c>
      <c r="K46" s="2">
        <f>IF((I46+J46)&lt;'Loan Details'!$D$7,(I46+J46),'Loan Details'!$D$7)</f>
        <v>4768.3896283398362</v>
      </c>
      <c r="L46" s="2">
        <f>IF(I46+J46-K46=0,0,'Loan Details'!$D$12)</f>
        <v>0</v>
      </c>
      <c r="M46" s="2">
        <f t="shared" si="4"/>
        <v>933396.64</v>
      </c>
      <c r="N46" s="8">
        <f t="shared" si="5"/>
        <v>0.34798509715481218</v>
      </c>
    </row>
    <row r="47" spans="1:14" x14ac:dyDescent="0.2">
      <c r="A47" s="7">
        <f t="shared" si="6"/>
        <v>43</v>
      </c>
      <c r="B47" s="2">
        <f t="shared" si="7"/>
        <v>933396.64</v>
      </c>
      <c r="C47" s="2">
        <f>B47*('Loan Details'!$D$6/12)</f>
        <v>3103.5438279999998</v>
      </c>
      <c r="D47" s="2">
        <f>IF((B47+C47)&lt;'Loan Details'!$D$7,(B47+C47),'Loan Details'!$D$7)</f>
        <v>4768.3896283398362</v>
      </c>
      <c r="E47" s="2">
        <f t="shared" si="0"/>
        <v>931731.79</v>
      </c>
      <c r="F47" s="8">
        <f t="shared" si="1"/>
        <v>0.34914214862921544</v>
      </c>
      <c r="G47" s="7">
        <f t="shared" si="2"/>
        <v>3</v>
      </c>
      <c r="H47" s="7">
        <f t="shared" si="3"/>
        <v>43</v>
      </c>
      <c r="I47" s="2">
        <f t="shared" si="8"/>
        <v>933396.64</v>
      </c>
      <c r="J47" s="2">
        <f>I47*('Loan Details'!$D$6/12)</f>
        <v>3103.5438279999998</v>
      </c>
      <c r="K47" s="2">
        <f>IF((I47+J47)&lt;'Loan Details'!$D$7,(I47+J47),'Loan Details'!$D$7)</f>
        <v>4768.3896283398362</v>
      </c>
      <c r="L47" s="2">
        <f>IF(I47+J47-K47=0,0,'Loan Details'!$D$12)</f>
        <v>0</v>
      </c>
      <c r="M47" s="2">
        <f t="shared" si="4"/>
        <v>931731.79</v>
      </c>
      <c r="N47" s="8">
        <f t="shared" si="5"/>
        <v>0.34914214862921544</v>
      </c>
    </row>
    <row r="48" spans="1:14" x14ac:dyDescent="0.2">
      <c r="A48" s="7">
        <f t="shared" si="6"/>
        <v>44</v>
      </c>
      <c r="B48" s="2">
        <f t="shared" si="7"/>
        <v>931731.79</v>
      </c>
      <c r="C48" s="2">
        <f>B48*('Loan Details'!$D$6/12)</f>
        <v>3098.0082017499999</v>
      </c>
      <c r="D48" s="2">
        <f>IF((B48+C48)&lt;'Loan Details'!$D$7,(B48+C48),'Loan Details'!$D$7)</f>
        <v>4768.3896283398362</v>
      </c>
      <c r="E48" s="2">
        <f t="shared" si="0"/>
        <v>930061.4</v>
      </c>
      <c r="F48" s="8">
        <f t="shared" si="1"/>
        <v>0.35030304920183231</v>
      </c>
      <c r="G48" s="7">
        <f t="shared" si="2"/>
        <v>3</v>
      </c>
      <c r="H48" s="7">
        <f t="shared" si="3"/>
        <v>44</v>
      </c>
      <c r="I48" s="2">
        <f t="shared" si="8"/>
        <v>931731.79</v>
      </c>
      <c r="J48" s="2">
        <f>I48*('Loan Details'!$D$6/12)</f>
        <v>3098.0082017499999</v>
      </c>
      <c r="K48" s="2">
        <f>IF((I48+J48)&lt;'Loan Details'!$D$7,(I48+J48),'Loan Details'!$D$7)</f>
        <v>4768.3896283398362</v>
      </c>
      <c r="L48" s="2">
        <f>IF(I48+J48-K48=0,0,'Loan Details'!$D$12)</f>
        <v>0</v>
      </c>
      <c r="M48" s="2">
        <f t="shared" si="4"/>
        <v>930061.4</v>
      </c>
      <c r="N48" s="8">
        <f t="shared" si="5"/>
        <v>0.35030304920183231</v>
      </c>
    </row>
    <row r="49" spans="1:14" x14ac:dyDescent="0.2">
      <c r="A49" s="7">
        <f t="shared" si="6"/>
        <v>45</v>
      </c>
      <c r="B49" s="2">
        <f t="shared" si="7"/>
        <v>930061.4</v>
      </c>
      <c r="C49" s="2">
        <f>B49*('Loan Details'!$D$6/12)</f>
        <v>3092.4541549999999</v>
      </c>
      <c r="D49" s="2">
        <f>IF((B49+C49)&lt;'Loan Details'!$D$7,(B49+C49),'Loan Details'!$D$7)</f>
        <v>4768.3896283398362</v>
      </c>
      <c r="E49" s="2">
        <f t="shared" si="0"/>
        <v>928385.46</v>
      </c>
      <c r="F49" s="8">
        <f t="shared" si="1"/>
        <v>0.35146781281867068</v>
      </c>
      <c r="G49" s="7">
        <f t="shared" si="2"/>
        <v>3</v>
      </c>
      <c r="H49" s="7">
        <f t="shared" si="3"/>
        <v>45</v>
      </c>
      <c r="I49" s="2">
        <f t="shared" si="8"/>
        <v>930061.4</v>
      </c>
      <c r="J49" s="2">
        <f>I49*('Loan Details'!$D$6/12)</f>
        <v>3092.4541549999999</v>
      </c>
      <c r="K49" s="2">
        <f>IF((I49+J49)&lt;'Loan Details'!$D$7,(I49+J49),'Loan Details'!$D$7)</f>
        <v>4768.3896283398362</v>
      </c>
      <c r="L49" s="2">
        <f>IF(I49+J49-K49=0,0,'Loan Details'!$D$12)</f>
        <v>0</v>
      </c>
      <c r="M49" s="2">
        <f t="shared" si="4"/>
        <v>928385.46</v>
      </c>
      <c r="N49" s="8">
        <f t="shared" si="5"/>
        <v>0.35146781281867068</v>
      </c>
    </row>
    <row r="50" spans="1:14" x14ac:dyDescent="0.2">
      <c r="A50" s="7">
        <f t="shared" si="6"/>
        <v>46</v>
      </c>
      <c r="B50" s="2">
        <f t="shared" si="7"/>
        <v>928385.46</v>
      </c>
      <c r="C50" s="2">
        <f>B50*('Loan Details'!$D$6/12)</f>
        <v>3086.8816544999995</v>
      </c>
      <c r="D50" s="2">
        <f>IF((B50+C50)&lt;'Loan Details'!$D$7,(B50+C50),'Loan Details'!$D$7)</f>
        <v>4768.3896283398362</v>
      </c>
      <c r="E50" s="2">
        <f t="shared" si="0"/>
        <v>926703.95</v>
      </c>
      <c r="F50" s="8">
        <f t="shared" si="1"/>
        <v>0.35263644645273484</v>
      </c>
      <c r="G50" s="7">
        <f t="shared" si="2"/>
        <v>3</v>
      </c>
      <c r="H50" s="7">
        <f t="shared" si="3"/>
        <v>46</v>
      </c>
      <c r="I50" s="2">
        <f t="shared" si="8"/>
        <v>928385.46</v>
      </c>
      <c r="J50" s="2">
        <f>I50*('Loan Details'!$D$6/12)</f>
        <v>3086.8816544999995</v>
      </c>
      <c r="K50" s="2">
        <f>IF((I50+J50)&lt;'Loan Details'!$D$7,(I50+J50),'Loan Details'!$D$7)</f>
        <v>4768.3896283398362</v>
      </c>
      <c r="L50" s="2">
        <f>IF(I50+J50-K50=0,0,'Loan Details'!$D$12)</f>
        <v>0</v>
      </c>
      <c r="M50" s="2">
        <f t="shared" si="4"/>
        <v>926703.95</v>
      </c>
      <c r="N50" s="8">
        <f t="shared" si="5"/>
        <v>0.35263644645273484</v>
      </c>
    </row>
    <row r="51" spans="1:14" x14ac:dyDescent="0.2">
      <c r="A51" s="7">
        <f t="shared" si="6"/>
        <v>47</v>
      </c>
      <c r="B51" s="2">
        <f t="shared" si="7"/>
        <v>926703.95</v>
      </c>
      <c r="C51" s="2">
        <f>B51*('Loan Details'!$D$6/12)</f>
        <v>3081.2906337499999</v>
      </c>
      <c r="D51" s="2">
        <f>IF((B51+C51)&lt;'Loan Details'!$D$7,(B51+C51),'Loan Details'!$D$7)</f>
        <v>4768.3896283398362</v>
      </c>
      <c r="E51" s="2">
        <f t="shared" si="0"/>
        <v>925016.85</v>
      </c>
      <c r="F51" s="8">
        <f t="shared" si="1"/>
        <v>0.35380896405003237</v>
      </c>
      <c r="G51" s="7">
        <f t="shared" si="2"/>
        <v>3</v>
      </c>
      <c r="H51" s="7">
        <f t="shared" si="3"/>
        <v>47</v>
      </c>
      <c r="I51" s="2">
        <f t="shared" si="8"/>
        <v>926703.95</v>
      </c>
      <c r="J51" s="2">
        <f>I51*('Loan Details'!$D$6/12)</f>
        <v>3081.2906337499999</v>
      </c>
      <c r="K51" s="2">
        <f>IF((I51+J51)&lt;'Loan Details'!$D$7,(I51+J51),'Loan Details'!$D$7)</f>
        <v>4768.3896283398362</v>
      </c>
      <c r="L51" s="2">
        <f>IF(I51+J51-K51=0,0,'Loan Details'!$D$12)</f>
        <v>0</v>
      </c>
      <c r="M51" s="2">
        <f t="shared" si="4"/>
        <v>925016.85</v>
      </c>
      <c r="N51" s="8">
        <f t="shared" si="5"/>
        <v>0.35380896405003237</v>
      </c>
    </row>
    <row r="52" spans="1:14" x14ac:dyDescent="0.2">
      <c r="A52" s="7">
        <f t="shared" si="6"/>
        <v>48</v>
      </c>
      <c r="B52" s="2">
        <f t="shared" si="7"/>
        <v>925016.85</v>
      </c>
      <c r="C52" s="2">
        <f>B52*('Loan Details'!$D$6/12)</f>
        <v>3075.6810262499998</v>
      </c>
      <c r="D52" s="2">
        <f>IF((B52+C52)&lt;'Loan Details'!$D$7,(B52+C52),'Loan Details'!$D$7)</f>
        <v>4768.3896283398362</v>
      </c>
      <c r="E52" s="2">
        <f t="shared" si="0"/>
        <v>923324.14</v>
      </c>
      <c r="F52" s="8">
        <f t="shared" si="1"/>
        <v>0.35498537955657161</v>
      </c>
      <c r="G52" s="7">
        <f t="shared" si="2"/>
        <v>4</v>
      </c>
      <c r="H52" s="7">
        <f t="shared" si="3"/>
        <v>48</v>
      </c>
      <c r="I52" s="2">
        <f t="shared" si="8"/>
        <v>925016.85</v>
      </c>
      <c r="J52" s="2">
        <f>I52*('Loan Details'!$D$6/12)</f>
        <v>3075.6810262499998</v>
      </c>
      <c r="K52" s="2">
        <f>IF((I52+J52)&lt;'Loan Details'!$D$7,(I52+J52),'Loan Details'!$D$7)</f>
        <v>4768.3896283398362</v>
      </c>
      <c r="L52" s="2">
        <f>IF(I52+J52-K52=0,0,'Loan Details'!$D$12)</f>
        <v>0</v>
      </c>
      <c r="M52" s="2">
        <f t="shared" si="4"/>
        <v>923324.14</v>
      </c>
      <c r="N52" s="8">
        <f t="shared" si="5"/>
        <v>0.35498537955657161</v>
      </c>
    </row>
    <row r="53" spans="1:14" x14ac:dyDescent="0.2">
      <c r="A53" s="7">
        <f t="shared" si="6"/>
        <v>49</v>
      </c>
      <c r="B53" s="2">
        <f t="shared" si="7"/>
        <v>923324.14</v>
      </c>
      <c r="C53" s="2">
        <f>B53*('Loan Details'!$D$6/12)</f>
        <v>3070.0527655000001</v>
      </c>
      <c r="D53" s="2">
        <f>IF((B53+C53)&lt;'Loan Details'!$D$7,(B53+C53),'Loan Details'!$D$7)</f>
        <v>4768.3896283398362</v>
      </c>
      <c r="E53" s="2">
        <f t="shared" si="0"/>
        <v>921625.8</v>
      </c>
      <c r="F53" s="8">
        <f t="shared" si="1"/>
        <v>0.35616570691836047</v>
      </c>
      <c r="G53" s="7">
        <f t="shared" si="2"/>
        <v>4</v>
      </c>
      <c r="H53" s="7">
        <f t="shared" si="3"/>
        <v>49</v>
      </c>
      <c r="I53" s="2">
        <f t="shared" si="8"/>
        <v>923324.14</v>
      </c>
      <c r="J53" s="2">
        <f>I53*('Loan Details'!$D$6/12)</f>
        <v>3070.0527655000001</v>
      </c>
      <c r="K53" s="2">
        <f>IF((I53+J53)&lt;'Loan Details'!$D$7,(I53+J53),'Loan Details'!$D$7)</f>
        <v>4768.3896283398362</v>
      </c>
      <c r="L53" s="2">
        <f>IF(I53+J53-K53=0,0,'Loan Details'!$D$12)</f>
        <v>0</v>
      </c>
      <c r="M53" s="2">
        <f t="shared" si="4"/>
        <v>921625.8</v>
      </c>
      <c r="N53" s="8">
        <f t="shared" si="5"/>
        <v>0.35616570691836047</v>
      </c>
    </row>
    <row r="54" spans="1:14" x14ac:dyDescent="0.2">
      <c r="A54" s="7">
        <f t="shared" si="6"/>
        <v>50</v>
      </c>
      <c r="B54" s="2">
        <f t="shared" si="7"/>
        <v>921625.8</v>
      </c>
      <c r="C54" s="2">
        <f>B54*('Loan Details'!$D$6/12)</f>
        <v>3064.4057849999999</v>
      </c>
      <c r="D54" s="2">
        <f>IF((B54+C54)&lt;'Loan Details'!$D$7,(B54+C54),'Loan Details'!$D$7)</f>
        <v>4768.3896283398362</v>
      </c>
      <c r="E54" s="2">
        <f t="shared" si="0"/>
        <v>919921.81</v>
      </c>
      <c r="F54" s="8">
        <f t="shared" si="1"/>
        <v>0.35734996008140718</v>
      </c>
      <c r="G54" s="7">
        <f t="shared" si="2"/>
        <v>4</v>
      </c>
      <c r="H54" s="7">
        <f t="shared" si="3"/>
        <v>50</v>
      </c>
      <c r="I54" s="2">
        <f t="shared" si="8"/>
        <v>921625.8</v>
      </c>
      <c r="J54" s="2">
        <f>I54*('Loan Details'!$D$6/12)</f>
        <v>3064.4057849999999</v>
      </c>
      <c r="K54" s="2">
        <f>IF((I54+J54)&lt;'Loan Details'!$D$7,(I54+J54),'Loan Details'!$D$7)</f>
        <v>4768.3896283398362</v>
      </c>
      <c r="L54" s="2">
        <f>IF(I54+J54-K54=0,0,'Loan Details'!$D$12)</f>
        <v>0</v>
      </c>
      <c r="M54" s="2">
        <f t="shared" si="4"/>
        <v>919921.81</v>
      </c>
      <c r="N54" s="8">
        <f t="shared" si="5"/>
        <v>0.35734996008140718</v>
      </c>
    </row>
    <row r="55" spans="1:14" x14ac:dyDescent="0.2">
      <c r="A55" s="7">
        <f t="shared" si="6"/>
        <v>51</v>
      </c>
      <c r="B55" s="2">
        <f t="shared" si="7"/>
        <v>919921.81</v>
      </c>
      <c r="C55" s="2">
        <f>B55*('Loan Details'!$D$6/12)</f>
        <v>3058.74001825</v>
      </c>
      <c r="D55" s="2">
        <f>IF((B55+C55)&lt;'Loan Details'!$D$7,(B55+C55),'Loan Details'!$D$7)</f>
        <v>4768.3896283398362</v>
      </c>
      <c r="E55" s="2">
        <f t="shared" si="0"/>
        <v>918212.16</v>
      </c>
      <c r="F55" s="8">
        <f t="shared" si="1"/>
        <v>0.35853815299171943</v>
      </c>
      <c r="G55" s="7">
        <f t="shared" si="2"/>
        <v>4</v>
      </c>
      <c r="H55" s="7">
        <f t="shared" si="3"/>
        <v>51</v>
      </c>
      <c r="I55" s="2">
        <f t="shared" si="8"/>
        <v>919921.81</v>
      </c>
      <c r="J55" s="2">
        <f>I55*('Loan Details'!$D$6/12)</f>
        <v>3058.74001825</v>
      </c>
      <c r="K55" s="2">
        <f>IF((I55+J55)&lt;'Loan Details'!$D$7,(I55+J55),'Loan Details'!$D$7)</f>
        <v>4768.3896283398362</v>
      </c>
      <c r="L55" s="2">
        <f>IF(I55+J55-K55=0,0,'Loan Details'!$D$12)</f>
        <v>0</v>
      </c>
      <c r="M55" s="2">
        <f t="shared" si="4"/>
        <v>918212.16</v>
      </c>
      <c r="N55" s="8">
        <f t="shared" si="5"/>
        <v>0.35853815299171943</v>
      </c>
    </row>
    <row r="56" spans="1:14" x14ac:dyDescent="0.2">
      <c r="A56" s="7">
        <f t="shared" si="6"/>
        <v>52</v>
      </c>
      <c r="B56" s="2">
        <f t="shared" si="7"/>
        <v>918212.16</v>
      </c>
      <c r="C56" s="2">
        <f>B56*('Loan Details'!$D$6/12)</f>
        <v>3053.0554320000001</v>
      </c>
      <c r="D56" s="2">
        <f>IF((B56+C56)&lt;'Loan Details'!$D$7,(B56+C56),'Loan Details'!$D$7)</f>
        <v>4768.3896283398362</v>
      </c>
      <c r="E56" s="2">
        <f t="shared" si="0"/>
        <v>916496.82</v>
      </c>
      <c r="F56" s="8">
        <f t="shared" si="1"/>
        <v>0.35973029262230138</v>
      </c>
      <c r="G56" s="7">
        <f t="shared" si="2"/>
        <v>4</v>
      </c>
      <c r="H56" s="7">
        <f t="shared" si="3"/>
        <v>52</v>
      </c>
      <c r="I56" s="2">
        <f t="shared" si="8"/>
        <v>918212.16</v>
      </c>
      <c r="J56" s="2">
        <f>I56*('Loan Details'!$D$6/12)</f>
        <v>3053.0554320000001</v>
      </c>
      <c r="K56" s="2">
        <f>IF((I56+J56)&lt;'Loan Details'!$D$7,(I56+J56),'Loan Details'!$D$7)</f>
        <v>4768.3896283398362</v>
      </c>
      <c r="L56" s="2">
        <f>IF(I56+J56-K56=0,0,'Loan Details'!$D$12)</f>
        <v>0</v>
      </c>
      <c r="M56" s="2">
        <f t="shared" si="4"/>
        <v>916496.82</v>
      </c>
      <c r="N56" s="8">
        <f t="shared" si="5"/>
        <v>0.35973029262230138</v>
      </c>
    </row>
    <row r="57" spans="1:14" x14ac:dyDescent="0.2">
      <c r="A57" s="7">
        <f t="shared" si="6"/>
        <v>53</v>
      </c>
      <c r="B57" s="2">
        <f t="shared" si="7"/>
        <v>916496.82</v>
      </c>
      <c r="C57" s="2">
        <f>B57*('Loan Details'!$D$6/12)</f>
        <v>3047.3519264999995</v>
      </c>
      <c r="D57" s="2">
        <f>IF((B57+C57)&lt;'Loan Details'!$D$7,(B57+C57),'Loan Details'!$D$7)</f>
        <v>4768.3896283398362</v>
      </c>
      <c r="E57" s="2">
        <f t="shared" si="0"/>
        <v>914775.78</v>
      </c>
      <c r="F57" s="8">
        <f t="shared" si="1"/>
        <v>0.36092639989216524</v>
      </c>
      <c r="G57" s="7">
        <f t="shared" si="2"/>
        <v>4</v>
      </c>
      <c r="H57" s="7">
        <f t="shared" si="3"/>
        <v>53</v>
      </c>
      <c r="I57" s="2">
        <f t="shared" si="8"/>
        <v>916496.82</v>
      </c>
      <c r="J57" s="2">
        <f>I57*('Loan Details'!$D$6/12)</f>
        <v>3047.3519264999995</v>
      </c>
      <c r="K57" s="2">
        <f>IF((I57+J57)&lt;'Loan Details'!$D$7,(I57+J57),'Loan Details'!$D$7)</f>
        <v>4768.3896283398362</v>
      </c>
      <c r="L57" s="2">
        <f>IF(I57+J57-K57=0,0,'Loan Details'!$D$12)</f>
        <v>0</v>
      </c>
      <c r="M57" s="2">
        <f t="shared" si="4"/>
        <v>914775.78</v>
      </c>
      <c r="N57" s="8">
        <f t="shared" si="5"/>
        <v>0.36092639989216524</v>
      </c>
    </row>
    <row r="58" spans="1:14" x14ac:dyDescent="0.2">
      <c r="A58" s="7">
        <f t="shared" si="6"/>
        <v>54</v>
      </c>
      <c r="B58" s="2">
        <f t="shared" si="7"/>
        <v>914775.78</v>
      </c>
      <c r="C58" s="2">
        <f>B58*('Loan Details'!$D$6/12)</f>
        <v>3041.6294684999998</v>
      </c>
      <c r="D58" s="2">
        <f>IF((B58+C58)&lt;'Loan Details'!$D$7,(B58+C58),'Loan Details'!$D$7)</f>
        <v>4768.3896283398362</v>
      </c>
      <c r="E58" s="2">
        <f t="shared" si="0"/>
        <v>913049.01</v>
      </c>
      <c r="F58" s="8">
        <f t="shared" si="1"/>
        <v>0.36212648177431461</v>
      </c>
      <c r="G58" s="7">
        <f t="shared" si="2"/>
        <v>4</v>
      </c>
      <c r="H58" s="7">
        <f t="shared" si="3"/>
        <v>54</v>
      </c>
      <c r="I58" s="2">
        <f t="shared" si="8"/>
        <v>914775.78</v>
      </c>
      <c r="J58" s="2">
        <f>I58*('Loan Details'!$D$6/12)</f>
        <v>3041.6294684999998</v>
      </c>
      <c r="K58" s="2">
        <f>IF((I58+J58)&lt;'Loan Details'!$D$7,(I58+J58),'Loan Details'!$D$7)</f>
        <v>4768.3896283398362</v>
      </c>
      <c r="L58" s="2">
        <f>IF(I58+J58-K58=0,0,'Loan Details'!$D$12)</f>
        <v>0</v>
      </c>
      <c r="M58" s="2">
        <f t="shared" si="4"/>
        <v>913049.01</v>
      </c>
      <c r="N58" s="8">
        <f t="shared" si="5"/>
        <v>0.36212648177431461</v>
      </c>
    </row>
    <row r="59" spans="1:14" x14ac:dyDescent="0.2">
      <c r="A59" s="7">
        <f t="shared" si="6"/>
        <v>55</v>
      </c>
      <c r="B59" s="2">
        <f t="shared" si="7"/>
        <v>913049.01</v>
      </c>
      <c r="C59" s="2">
        <f>B59*('Loan Details'!$D$6/12)</f>
        <v>3035.8879582499999</v>
      </c>
      <c r="D59" s="2">
        <f>IF((B59+C59)&lt;'Loan Details'!$D$7,(B59+C59),'Loan Details'!$D$7)</f>
        <v>4768.3896283398362</v>
      </c>
      <c r="E59" s="2">
        <f t="shared" si="0"/>
        <v>911316.5</v>
      </c>
      <c r="F59" s="8">
        <f t="shared" si="1"/>
        <v>0.3633305591877618</v>
      </c>
      <c r="G59" s="7">
        <f t="shared" si="2"/>
        <v>4</v>
      </c>
      <c r="H59" s="7">
        <f t="shared" si="3"/>
        <v>55</v>
      </c>
      <c r="I59" s="2">
        <f t="shared" si="8"/>
        <v>913049.01</v>
      </c>
      <c r="J59" s="2">
        <f>I59*('Loan Details'!$D$6/12)</f>
        <v>3035.8879582499999</v>
      </c>
      <c r="K59" s="2">
        <f>IF((I59+J59)&lt;'Loan Details'!$D$7,(I59+J59),'Loan Details'!$D$7)</f>
        <v>4768.3896283398362</v>
      </c>
      <c r="L59" s="2">
        <f>IF(I59+J59-K59=0,0,'Loan Details'!$D$12)</f>
        <v>0</v>
      </c>
      <c r="M59" s="2">
        <f t="shared" si="4"/>
        <v>911316.5</v>
      </c>
      <c r="N59" s="8">
        <f t="shared" si="5"/>
        <v>0.3633305591877618</v>
      </c>
    </row>
    <row r="60" spans="1:14" x14ac:dyDescent="0.2">
      <c r="A60" s="7">
        <f t="shared" si="6"/>
        <v>56</v>
      </c>
      <c r="B60" s="2">
        <f t="shared" si="7"/>
        <v>911316.5</v>
      </c>
      <c r="C60" s="2">
        <f>B60*('Loan Details'!$D$6/12)</f>
        <v>3030.1273624999999</v>
      </c>
      <c r="D60" s="2">
        <f>IF((B60+C60)&lt;'Loan Details'!$D$7,(B60+C60),'Loan Details'!$D$7)</f>
        <v>4768.3896283398362</v>
      </c>
      <c r="E60" s="2">
        <f t="shared" si="0"/>
        <v>909578.23</v>
      </c>
      <c r="F60" s="8">
        <f t="shared" si="1"/>
        <v>0.36453863910551076</v>
      </c>
      <c r="G60" s="7">
        <f t="shared" si="2"/>
        <v>4</v>
      </c>
      <c r="H60" s="7">
        <f t="shared" si="3"/>
        <v>56</v>
      </c>
      <c r="I60" s="2">
        <f t="shared" si="8"/>
        <v>911316.5</v>
      </c>
      <c r="J60" s="2">
        <f>I60*('Loan Details'!$D$6/12)</f>
        <v>3030.1273624999999</v>
      </c>
      <c r="K60" s="2">
        <f>IF((I60+J60)&lt;'Loan Details'!$D$7,(I60+J60),'Loan Details'!$D$7)</f>
        <v>4768.3896283398362</v>
      </c>
      <c r="L60" s="2">
        <f>IF(I60+J60-K60=0,0,'Loan Details'!$D$12)</f>
        <v>0</v>
      </c>
      <c r="M60" s="2">
        <f t="shared" si="4"/>
        <v>909578.23</v>
      </c>
      <c r="N60" s="8">
        <f t="shared" si="5"/>
        <v>0.36453863910551076</v>
      </c>
    </row>
    <row r="61" spans="1:14" x14ac:dyDescent="0.2">
      <c r="A61" s="7">
        <f t="shared" si="6"/>
        <v>57</v>
      </c>
      <c r="B61" s="2">
        <f t="shared" si="7"/>
        <v>909578.23</v>
      </c>
      <c r="C61" s="2">
        <f>B61*('Loan Details'!$D$6/12)</f>
        <v>3024.3476147499996</v>
      </c>
      <c r="D61" s="2">
        <f>IF((B61+C61)&lt;'Loan Details'!$D$7,(B61+C61),'Loan Details'!$D$7)</f>
        <v>4768.3896283398362</v>
      </c>
      <c r="E61" s="2">
        <f t="shared" si="0"/>
        <v>907834.18</v>
      </c>
      <c r="F61" s="8">
        <f t="shared" si="1"/>
        <v>0.36575073547356962</v>
      </c>
      <c r="G61" s="7">
        <f t="shared" si="2"/>
        <v>4</v>
      </c>
      <c r="H61" s="7">
        <f t="shared" si="3"/>
        <v>57</v>
      </c>
      <c r="I61" s="2">
        <f t="shared" si="8"/>
        <v>909578.23</v>
      </c>
      <c r="J61" s="2">
        <f>I61*('Loan Details'!$D$6/12)</f>
        <v>3024.3476147499996</v>
      </c>
      <c r="K61" s="2">
        <f>IF((I61+J61)&lt;'Loan Details'!$D$7,(I61+J61),'Loan Details'!$D$7)</f>
        <v>4768.3896283398362</v>
      </c>
      <c r="L61" s="2">
        <f>IF(I61+J61-K61=0,0,'Loan Details'!$D$12)</f>
        <v>0</v>
      </c>
      <c r="M61" s="2">
        <f t="shared" si="4"/>
        <v>907834.18</v>
      </c>
      <c r="N61" s="8">
        <f t="shared" si="5"/>
        <v>0.36575073547356962</v>
      </c>
    </row>
    <row r="62" spans="1:14" x14ac:dyDescent="0.2">
      <c r="A62" s="7">
        <f t="shared" si="6"/>
        <v>58</v>
      </c>
      <c r="B62" s="2">
        <f t="shared" si="7"/>
        <v>907834.18</v>
      </c>
      <c r="C62" s="2">
        <f>B62*('Loan Details'!$D$6/12)</f>
        <v>3018.5486485000001</v>
      </c>
      <c r="D62" s="2">
        <f>IF((B62+C62)&lt;'Loan Details'!$D$7,(B62+C62),'Loan Details'!$D$7)</f>
        <v>4768.3896283398362</v>
      </c>
      <c r="E62" s="2">
        <f t="shared" si="0"/>
        <v>906084.33</v>
      </c>
      <c r="F62" s="8">
        <f t="shared" si="1"/>
        <v>0.36696686223794617</v>
      </c>
      <c r="G62" s="7">
        <f t="shared" si="2"/>
        <v>4</v>
      </c>
      <c r="H62" s="7">
        <f t="shared" si="3"/>
        <v>58</v>
      </c>
      <c r="I62" s="2">
        <f t="shared" si="8"/>
        <v>907834.18</v>
      </c>
      <c r="J62" s="2">
        <f>I62*('Loan Details'!$D$6/12)</f>
        <v>3018.5486485000001</v>
      </c>
      <c r="K62" s="2">
        <f>IF((I62+J62)&lt;'Loan Details'!$D$7,(I62+J62),'Loan Details'!$D$7)</f>
        <v>4768.3896283398362</v>
      </c>
      <c r="L62" s="2">
        <f>IF(I62+J62-K62=0,0,'Loan Details'!$D$12)</f>
        <v>0</v>
      </c>
      <c r="M62" s="2">
        <f t="shared" si="4"/>
        <v>906084.33</v>
      </c>
      <c r="N62" s="8">
        <f t="shared" si="5"/>
        <v>0.36696686223794617</v>
      </c>
    </row>
    <row r="63" spans="1:14" x14ac:dyDescent="0.2">
      <c r="A63" s="7">
        <f t="shared" si="6"/>
        <v>59</v>
      </c>
      <c r="B63" s="2">
        <f t="shared" si="7"/>
        <v>906084.33</v>
      </c>
      <c r="C63" s="2">
        <f>B63*('Loan Details'!$D$6/12)</f>
        <v>3012.7303972499999</v>
      </c>
      <c r="D63" s="2">
        <f>IF((B63+C63)&lt;'Loan Details'!$D$7,(B63+C63),'Loan Details'!$D$7)</f>
        <v>4768.3896283398362</v>
      </c>
      <c r="E63" s="2">
        <f t="shared" si="0"/>
        <v>904328.67</v>
      </c>
      <c r="F63" s="8">
        <f t="shared" si="1"/>
        <v>0.36818703334464875</v>
      </c>
      <c r="G63" s="7">
        <f t="shared" si="2"/>
        <v>4</v>
      </c>
      <c r="H63" s="7">
        <f t="shared" si="3"/>
        <v>59</v>
      </c>
      <c r="I63" s="2">
        <f t="shared" si="8"/>
        <v>906084.33</v>
      </c>
      <c r="J63" s="2">
        <f>I63*('Loan Details'!$D$6/12)</f>
        <v>3012.7303972499999</v>
      </c>
      <c r="K63" s="2">
        <f>IF((I63+J63)&lt;'Loan Details'!$D$7,(I63+J63),'Loan Details'!$D$7)</f>
        <v>4768.3896283398362</v>
      </c>
      <c r="L63" s="2">
        <f>IF(I63+J63-K63=0,0,'Loan Details'!$D$12)</f>
        <v>0</v>
      </c>
      <c r="M63" s="2">
        <f t="shared" si="4"/>
        <v>904328.67</v>
      </c>
      <c r="N63" s="8">
        <f t="shared" si="5"/>
        <v>0.36818703334464875</v>
      </c>
    </row>
    <row r="64" spans="1:14" x14ac:dyDescent="0.2">
      <c r="A64" s="7">
        <f t="shared" si="6"/>
        <v>60</v>
      </c>
      <c r="B64" s="2">
        <f t="shared" si="7"/>
        <v>904328.67</v>
      </c>
      <c r="C64" s="2">
        <f>B64*('Loan Details'!$D$6/12)</f>
        <v>3006.8928277499999</v>
      </c>
      <c r="D64" s="2">
        <f>IF((B64+C64)&lt;'Loan Details'!$D$7,(B64+C64),'Loan Details'!$D$7)</f>
        <v>4768.3896283398362</v>
      </c>
      <c r="E64" s="2">
        <f t="shared" si="0"/>
        <v>902567.17</v>
      </c>
      <c r="F64" s="8">
        <f t="shared" si="1"/>
        <v>0.36941125576668099</v>
      </c>
      <c r="G64" s="7">
        <f t="shared" si="2"/>
        <v>5</v>
      </c>
      <c r="H64" s="7">
        <f t="shared" si="3"/>
        <v>60</v>
      </c>
      <c r="I64" s="2">
        <f t="shared" si="8"/>
        <v>904328.67</v>
      </c>
      <c r="J64" s="2">
        <f>I64*('Loan Details'!$D$6/12)</f>
        <v>3006.8928277499999</v>
      </c>
      <c r="K64" s="2">
        <f>IF((I64+J64)&lt;'Loan Details'!$D$7,(I64+J64),'Loan Details'!$D$7)</f>
        <v>4768.3896283398362</v>
      </c>
      <c r="L64" s="2">
        <f>IF(I64+J64-K64=0,0,'Loan Details'!$D$12)</f>
        <v>0</v>
      </c>
      <c r="M64" s="2">
        <f t="shared" si="4"/>
        <v>902567.17</v>
      </c>
      <c r="N64" s="8">
        <f t="shared" si="5"/>
        <v>0.36941125576668099</v>
      </c>
    </row>
    <row r="65" spans="1:14" x14ac:dyDescent="0.2">
      <c r="A65" s="7">
        <f t="shared" si="6"/>
        <v>61</v>
      </c>
      <c r="B65" s="2">
        <f t="shared" si="7"/>
        <v>902567.17</v>
      </c>
      <c r="C65" s="2">
        <f>B65*('Loan Details'!$D$6/12)</f>
        <v>3001.0358402500001</v>
      </c>
      <c r="D65" s="2">
        <f>IF((B65+C65)&lt;'Loan Details'!$D$7,(B65+C65),'Loan Details'!$D$7)</f>
        <v>4768.3896283398362</v>
      </c>
      <c r="E65" s="2">
        <f t="shared" si="0"/>
        <v>900799.81</v>
      </c>
      <c r="F65" s="8">
        <f t="shared" si="1"/>
        <v>0.37063955042305519</v>
      </c>
      <c r="G65" s="7">
        <f t="shared" si="2"/>
        <v>5</v>
      </c>
      <c r="H65" s="7">
        <f t="shared" si="3"/>
        <v>61</v>
      </c>
      <c r="I65" s="2">
        <f t="shared" si="8"/>
        <v>902567.17</v>
      </c>
      <c r="J65" s="2">
        <f>I65*('Loan Details'!$D$6/12)</f>
        <v>3001.0358402500001</v>
      </c>
      <c r="K65" s="2">
        <f>IF((I65+J65)&lt;'Loan Details'!$D$7,(I65+J65),'Loan Details'!$D$7)</f>
        <v>4768.3896283398362</v>
      </c>
      <c r="L65" s="2">
        <f>IF(I65+J65-K65=0,0,'Loan Details'!$D$12)</f>
        <v>0</v>
      </c>
      <c r="M65" s="2">
        <f t="shared" si="4"/>
        <v>900799.81</v>
      </c>
      <c r="N65" s="8">
        <f t="shared" si="5"/>
        <v>0.37063955042305519</v>
      </c>
    </row>
    <row r="66" spans="1:14" x14ac:dyDescent="0.2">
      <c r="A66" s="7">
        <f t="shared" si="6"/>
        <v>62</v>
      </c>
      <c r="B66" s="2">
        <f t="shared" si="7"/>
        <v>900799.81</v>
      </c>
      <c r="C66" s="2">
        <f>B66*('Loan Details'!$D$6/12)</f>
        <v>2995.1593682500002</v>
      </c>
      <c r="D66" s="2">
        <f>IF((B66+C66)&lt;'Loan Details'!$D$7,(B66+C66),'Loan Details'!$D$7)</f>
        <v>4768.3896283398362</v>
      </c>
      <c r="E66" s="2">
        <f t="shared" si="0"/>
        <v>899026.57</v>
      </c>
      <c r="F66" s="8">
        <f t="shared" si="1"/>
        <v>0.37187193125977924</v>
      </c>
      <c r="G66" s="7">
        <f t="shared" si="2"/>
        <v>5</v>
      </c>
      <c r="H66" s="7">
        <f t="shared" si="3"/>
        <v>62</v>
      </c>
      <c r="I66" s="2">
        <f t="shared" si="8"/>
        <v>900799.81</v>
      </c>
      <c r="J66" s="2">
        <f>I66*('Loan Details'!$D$6/12)</f>
        <v>2995.1593682500002</v>
      </c>
      <c r="K66" s="2">
        <f>IF((I66+J66)&lt;'Loan Details'!$D$7,(I66+J66),'Loan Details'!$D$7)</f>
        <v>4768.3896283398362</v>
      </c>
      <c r="L66" s="2">
        <f>IF(I66+J66-K66=0,0,'Loan Details'!$D$12)</f>
        <v>0</v>
      </c>
      <c r="M66" s="2">
        <f t="shared" si="4"/>
        <v>899026.57</v>
      </c>
      <c r="N66" s="8">
        <f t="shared" si="5"/>
        <v>0.37187193125977924</v>
      </c>
    </row>
    <row r="67" spans="1:14" x14ac:dyDescent="0.2">
      <c r="A67" s="7">
        <f t="shared" si="6"/>
        <v>63</v>
      </c>
      <c r="B67" s="2">
        <f t="shared" si="7"/>
        <v>899026.57</v>
      </c>
      <c r="C67" s="2">
        <f>B67*('Loan Details'!$D$6/12)</f>
        <v>2989.2633452499995</v>
      </c>
      <c r="D67" s="2">
        <f>IF((B67+C67)&lt;'Loan Details'!$D$7,(B67+C67),'Loan Details'!$D$7)</f>
        <v>4768.3896283398362</v>
      </c>
      <c r="E67" s="2">
        <f t="shared" si="0"/>
        <v>897247.44</v>
      </c>
      <c r="F67" s="8">
        <f t="shared" si="1"/>
        <v>0.37310841222286151</v>
      </c>
      <c r="G67" s="7">
        <f t="shared" si="2"/>
        <v>5</v>
      </c>
      <c r="H67" s="7">
        <f t="shared" si="3"/>
        <v>63</v>
      </c>
      <c r="I67" s="2">
        <f t="shared" si="8"/>
        <v>899026.57</v>
      </c>
      <c r="J67" s="2">
        <f>I67*('Loan Details'!$D$6/12)</f>
        <v>2989.2633452499995</v>
      </c>
      <c r="K67" s="2">
        <f>IF((I67+J67)&lt;'Loan Details'!$D$7,(I67+J67),'Loan Details'!$D$7)</f>
        <v>4768.3896283398362</v>
      </c>
      <c r="L67" s="2">
        <f>IF(I67+J67-K67=0,0,'Loan Details'!$D$12)</f>
        <v>0</v>
      </c>
      <c r="M67" s="2">
        <f t="shared" si="4"/>
        <v>897247.44</v>
      </c>
      <c r="N67" s="8">
        <f t="shared" si="5"/>
        <v>0.37310841222286151</v>
      </c>
    </row>
    <row r="68" spans="1:14" x14ac:dyDescent="0.2">
      <c r="A68" s="7">
        <f t="shared" si="6"/>
        <v>64</v>
      </c>
      <c r="B68" s="2">
        <f t="shared" si="7"/>
        <v>897247.44</v>
      </c>
      <c r="C68" s="2">
        <f>B68*('Loan Details'!$D$6/12)</f>
        <v>2983.3477379999995</v>
      </c>
      <c r="D68" s="2">
        <f>IF((B68+C68)&lt;'Loan Details'!$D$7,(B68+C68),'Loan Details'!$D$7)</f>
        <v>4768.3896283398362</v>
      </c>
      <c r="E68" s="2">
        <f t="shared" si="0"/>
        <v>895462.39</v>
      </c>
      <c r="F68" s="8">
        <f t="shared" si="1"/>
        <v>0.37434900028530538</v>
      </c>
      <c r="G68" s="7">
        <f t="shared" si="2"/>
        <v>5</v>
      </c>
      <c r="H68" s="7">
        <f t="shared" si="3"/>
        <v>64</v>
      </c>
      <c r="I68" s="2">
        <f t="shared" si="8"/>
        <v>897247.44</v>
      </c>
      <c r="J68" s="2">
        <f>I68*('Loan Details'!$D$6/12)</f>
        <v>2983.3477379999995</v>
      </c>
      <c r="K68" s="2">
        <f>IF((I68+J68)&lt;'Loan Details'!$D$7,(I68+J68),'Loan Details'!$D$7)</f>
        <v>4768.3896283398362</v>
      </c>
      <c r="L68" s="2">
        <f>IF(I68+J68-K68=0,0,'Loan Details'!$D$12)</f>
        <v>0</v>
      </c>
      <c r="M68" s="2">
        <f t="shared" si="4"/>
        <v>895462.39</v>
      </c>
      <c r="N68" s="8">
        <f t="shared" si="5"/>
        <v>0.37434900028530538</v>
      </c>
    </row>
    <row r="69" spans="1:14" x14ac:dyDescent="0.2">
      <c r="A69" s="7">
        <f t="shared" si="6"/>
        <v>65</v>
      </c>
      <c r="B69" s="2">
        <f t="shared" si="7"/>
        <v>895462.39</v>
      </c>
      <c r="C69" s="2">
        <f>B69*('Loan Details'!$D$6/12)</f>
        <v>2977.4124467500001</v>
      </c>
      <c r="D69" s="2">
        <f>IF((B69+C69)&lt;'Loan Details'!$D$7,(B69+C69),'Loan Details'!$D$7)</f>
        <v>4768.3896283398362</v>
      </c>
      <c r="E69" s="2">
        <f t="shared" ref="E69:E132" si="9">ROUNDDOWN((B69+C69)-D69,2)</f>
        <v>893671.41</v>
      </c>
      <c r="F69" s="8">
        <f t="shared" ref="F69:F132" si="10">IF(ISERR(C69/D69),0,1-(C69/D69))</f>
        <v>0.37559371636612326</v>
      </c>
      <c r="G69" s="7">
        <f t="shared" ref="G69:G132" si="11">ROUNDDOWN(A69/12,0)</f>
        <v>5</v>
      </c>
      <c r="H69" s="7">
        <f t="shared" ref="H69:H132" si="12">A69</f>
        <v>65</v>
      </c>
      <c r="I69" s="2">
        <f t="shared" si="8"/>
        <v>895462.39</v>
      </c>
      <c r="J69" s="2">
        <f>I69*('Loan Details'!$D$6/12)</f>
        <v>2977.4124467500001</v>
      </c>
      <c r="K69" s="2">
        <f>IF((I69+J69)&lt;'Loan Details'!$D$7,(I69+J69),'Loan Details'!$D$7)</f>
        <v>4768.3896283398362</v>
      </c>
      <c r="L69" s="2">
        <f>IF(I69+J69-K69=0,0,'Loan Details'!$D$12)</f>
        <v>0</v>
      </c>
      <c r="M69" s="2">
        <f t="shared" ref="M69:M132" si="13">ROUNDDOWN((I69+J69)-K69-L69,2)</f>
        <v>893671.41</v>
      </c>
      <c r="N69" s="8">
        <f t="shared" ref="N69:N132" si="14">IF(ISERR(J69/(K69+L69)),0,1-(J69/(K69+L69)))</f>
        <v>0.37559371636612326</v>
      </c>
    </row>
    <row r="70" spans="1:14" x14ac:dyDescent="0.2">
      <c r="A70" s="7">
        <f t="shared" ref="A70:A133" si="15">A69+1</f>
        <v>66</v>
      </c>
      <c r="B70" s="2">
        <f t="shared" ref="B70:B133" si="16">IF(E69&gt;=0,E69,0)</f>
        <v>893671.41</v>
      </c>
      <c r="C70" s="2">
        <f>B70*('Loan Details'!$D$6/12)</f>
        <v>2971.45743825</v>
      </c>
      <c r="D70" s="2">
        <f>IF((B70+C70)&lt;'Loan Details'!$D$7,(B70+C70),'Loan Details'!$D$7)</f>
        <v>4768.3896283398362</v>
      </c>
      <c r="E70" s="2">
        <f t="shared" si="9"/>
        <v>891874.47</v>
      </c>
      <c r="F70" s="8">
        <f t="shared" si="10"/>
        <v>0.37684256743831912</v>
      </c>
      <c r="G70" s="7">
        <f t="shared" si="11"/>
        <v>5</v>
      </c>
      <c r="H70" s="7">
        <f t="shared" si="12"/>
        <v>66</v>
      </c>
      <c r="I70" s="2">
        <f t="shared" ref="I70:I133" si="17">IF(M69&gt;=0,M69,0)</f>
        <v>893671.41</v>
      </c>
      <c r="J70" s="2">
        <f>I70*('Loan Details'!$D$6/12)</f>
        <v>2971.45743825</v>
      </c>
      <c r="K70" s="2">
        <f>IF((I70+J70)&lt;'Loan Details'!$D$7,(I70+J70),'Loan Details'!$D$7)</f>
        <v>4768.3896283398362</v>
      </c>
      <c r="L70" s="2">
        <f>IF(I70+J70-K70=0,0,'Loan Details'!$D$12)</f>
        <v>0</v>
      </c>
      <c r="M70" s="2">
        <f t="shared" si="13"/>
        <v>891874.47</v>
      </c>
      <c r="N70" s="8">
        <f t="shared" si="14"/>
        <v>0.37684256743831912</v>
      </c>
    </row>
    <row r="71" spans="1:14" x14ac:dyDescent="0.2">
      <c r="A71" s="7">
        <f t="shared" si="15"/>
        <v>67</v>
      </c>
      <c r="B71" s="2">
        <f t="shared" si="16"/>
        <v>891874.47</v>
      </c>
      <c r="C71" s="2">
        <f>B71*('Loan Details'!$D$6/12)</f>
        <v>2965.4826127499996</v>
      </c>
      <c r="D71" s="2">
        <f>IF((B71+C71)&lt;'Loan Details'!$D$7,(B71+C71),'Loan Details'!$D$7)</f>
        <v>4768.3896283398362</v>
      </c>
      <c r="E71" s="2">
        <f t="shared" si="9"/>
        <v>890071.56</v>
      </c>
      <c r="F71" s="8">
        <f t="shared" si="10"/>
        <v>0.37809557442090513</v>
      </c>
      <c r="G71" s="7">
        <f t="shared" si="11"/>
        <v>5</v>
      </c>
      <c r="H71" s="7">
        <f t="shared" si="12"/>
        <v>67</v>
      </c>
      <c r="I71" s="2">
        <f t="shared" si="17"/>
        <v>891874.47</v>
      </c>
      <c r="J71" s="2">
        <f>I71*('Loan Details'!$D$6/12)</f>
        <v>2965.4826127499996</v>
      </c>
      <c r="K71" s="2">
        <f>IF((I71+J71)&lt;'Loan Details'!$D$7,(I71+J71),'Loan Details'!$D$7)</f>
        <v>4768.3896283398362</v>
      </c>
      <c r="L71" s="2">
        <f>IF(I71+J71-K71=0,0,'Loan Details'!$D$12)</f>
        <v>0</v>
      </c>
      <c r="M71" s="2">
        <f t="shared" si="13"/>
        <v>890071.56</v>
      </c>
      <c r="N71" s="8">
        <f t="shared" si="14"/>
        <v>0.37809557442090513</v>
      </c>
    </row>
    <row r="72" spans="1:14" x14ac:dyDescent="0.2">
      <c r="A72" s="7">
        <f t="shared" si="15"/>
        <v>68</v>
      </c>
      <c r="B72" s="2">
        <f t="shared" si="16"/>
        <v>890071.56</v>
      </c>
      <c r="C72" s="2">
        <f>B72*('Loan Details'!$D$6/12)</f>
        <v>2959.4879369999999</v>
      </c>
      <c r="D72" s="2">
        <f>IF((B72+C72)&lt;'Loan Details'!$D$7,(B72+C72),'Loan Details'!$D$7)</f>
        <v>4768.3896283398362</v>
      </c>
      <c r="E72" s="2">
        <f t="shared" si="9"/>
        <v>888262.65</v>
      </c>
      <c r="F72" s="8">
        <f t="shared" si="10"/>
        <v>0.37935274428688492</v>
      </c>
      <c r="G72" s="7">
        <f t="shared" si="11"/>
        <v>5</v>
      </c>
      <c r="H72" s="7">
        <f t="shared" si="12"/>
        <v>68</v>
      </c>
      <c r="I72" s="2">
        <f t="shared" si="17"/>
        <v>890071.56</v>
      </c>
      <c r="J72" s="2">
        <f>I72*('Loan Details'!$D$6/12)</f>
        <v>2959.4879369999999</v>
      </c>
      <c r="K72" s="2">
        <f>IF((I72+J72)&lt;'Loan Details'!$D$7,(I72+J72),'Loan Details'!$D$7)</f>
        <v>4768.3896283398362</v>
      </c>
      <c r="L72" s="2">
        <f>IF(I72+J72-K72=0,0,'Loan Details'!$D$12)</f>
        <v>0</v>
      </c>
      <c r="M72" s="2">
        <f t="shared" si="13"/>
        <v>888262.65</v>
      </c>
      <c r="N72" s="8">
        <f t="shared" si="14"/>
        <v>0.37935274428688492</v>
      </c>
    </row>
    <row r="73" spans="1:14" x14ac:dyDescent="0.2">
      <c r="A73" s="7">
        <f t="shared" si="15"/>
        <v>69</v>
      </c>
      <c r="B73" s="2">
        <f t="shared" si="16"/>
        <v>888262.65</v>
      </c>
      <c r="C73" s="2">
        <f>B73*('Loan Details'!$D$6/12)</f>
        <v>2953.4733112499998</v>
      </c>
      <c r="D73" s="2">
        <f>IF((B73+C73)&lt;'Loan Details'!$D$7,(B73+C73),'Loan Details'!$D$7)</f>
        <v>4768.3896283398362</v>
      </c>
      <c r="E73" s="2">
        <f t="shared" si="9"/>
        <v>886447.73</v>
      </c>
      <c r="F73" s="8">
        <f t="shared" si="10"/>
        <v>0.3806140979552709</v>
      </c>
      <c r="G73" s="7">
        <f t="shared" si="11"/>
        <v>5</v>
      </c>
      <c r="H73" s="7">
        <f t="shared" si="12"/>
        <v>69</v>
      </c>
      <c r="I73" s="2">
        <f t="shared" si="17"/>
        <v>888262.65</v>
      </c>
      <c r="J73" s="2">
        <f>I73*('Loan Details'!$D$6/12)</f>
        <v>2953.4733112499998</v>
      </c>
      <c r="K73" s="2">
        <f>IF((I73+J73)&lt;'Loan Details'!$D$7,(I73+J73),'Loan Details'!$D$7)</f>
        <v>4768.3896283398362</v>
      </c>
      <c r="L73" s="2">
        <f>IF(I73+J73-K73=0,0,'Loan Details'!$D$12)</f>
        <v>0</v>
      </c>
      <c r="M73" s="2">
        <f t="shared" si="13"/>
        <v>886447.73</v>
      </c>
      <c r="N73" s="8">
        <f t="shared" si="14"/>
        <v>0.3806140979552709</v>
      </c>
    </row>
    <row r="74" spans="1:14" x14ac:dyDescent="0.2">
      <c r="A74" s="7">
        <f t="shared" si="15"/>
        <v>70</v>
      </c>
      <c r="B74" s="2">
        <f t="shared" si="16"/>
        <v>886447.73</v>
      </c>
      <c r="C74" s="2">
        <f>B74*('Loan Details'!$D$6/12)</f>
        <v>2947.43870225</v>
      </c>
      <c r="D74" s="2">
        <f>IF((B74+C74)&lt;'Loan Details'!$D$7,(B74+C74),'Loan Details'!$D$7)</f>
        <v>4768.3896283398362</v>
      </c>
      <c r="E74" s="2">
        <f t="shared" si="9"/>
        <v>884626.77</v>
      </c>
      <c r="F74" s="8">
        <f t="shared" si="10"/>
        <v>0.38187964239906691</v>
      </c>
      <c r="G74" s="7">
        <f t="shared" si="11"/>
        <v>5</v>
      </c>
      <c r="H74" s="7">
        <f t="shared" si="12"/>
        <v>70</v>
      </c>
      <c r="I74" s="2">
        <f t="shared" si="17"/>
        <v>886447.73</v>
      </c>
      <c r="J74" s="2">
        <f>I74*('Loan Details'!$D$6/12)</f>
        <v>2947.43870225</v>
      </c>
      <c r="K74" s="2">
        <f>IF((I74+J74)&lt;'Loan Details'!$D$7,(I74+J74),'Loan Details'!$D$7)</f>
        <v>4768.3896283398362</v>
      </c>
      <c r="L74" s="2">
        <f>IF(I74+J74-K74=0,0,'Loan Details'!$D$12)</f>
        <v>0</v>
      </c>
      <c r="M74" s="2">
        <f t="shared" si="13"/>
        <v>884626.77</v>
      </c>
      <c r="N74" s="8">
        <f t="shared" si="14"/>
        <v>0.38187964239906691</v>
      </c>
    </row>
    <row r="75" spans="1:14" x14ac:dyDescent="0.2">
      <c r="A75" s="7">
        <f t="shared" si="15"/>
        <v>71</v>
      </c>
      <c r="B75" s="2">
        <f t="shared" si="16"/>
        <v>884626.77</v>
      </c>
      <c r="C75" s="2">
        <f>B75*('Loan Details'!$D$6/12)</f>
        <v>2941.3840102499998</v>
      </c>
      <c r="D75" s="2">
        <f>IF((B75+C75)&lt;'Loan Details'!$D$7,(B75+C75),'Loan Details'!$D$7)</f>
        <v>4768.3896283398362</v>
      </c>
      <c r="E75" s="2">
        <f t="shared" si="9"/>
        <v>882799.76</v>
      </c>
      <c r="F75" s="8">
        <f t="shared" si="10"/>
        <v>0.38314939853728502</v>
      </c>
      <c r="G75" s="7">
        <f t="shared" si="11"/>
        <v>5</v>
      </c>
      <c r="H75" s="7">
        <f t="shared" si="12"/>
        <v>71</v>
      </c>
      <c r="I75" s="2">
        <f t="shared" si="17"/>
        <v>884626.77</v>
      </c>
      <c r="J75" s="2">
        <f>I75*('Loan Details'!$D$6/12)</f>
        <v>2941.3840102499998</v>
      </c>
      <c r="K75" s="2">
        <f>IF((I75+J75)&lt;'Loan Details'!$D$7,(I75+J75),'Loan Details'!$D$7)</f>
        <v>4768.3896283398362</v>
      </c>
      <c r="L75" s="2">
        <f>IF(I75+J75-K75=0,0,'Loan Details'!$D$12)</f>
        <v>0</v>
      </c>
      <c r="M75" s="2">
        <f t="shared" si="13"/>
        <v>882799.76</v>
      </c>
      <c r="N75" s="8">
        <f t="shared" si="14"/>
        <v>0.38314939853728502</v>
      </c>
    </row>
    <row r="76" spans="1:14" x14ac:dyDescent="0.2">
      <c r="A76" s="7">
        <f t="shared" si="15"/>
        <v>72</v>
      </c>
      <c r="B76" s="2">
        <f t="shared" si="16"/>
        <v>882799.76</v>
      </c>
      <c r="C76" s="2">
        <f>B76*('Loan Details'!$D$6/12)</f>
        <v>2935.3092019999999</v>
      </c>
      <c r="D76" s="2">
        <f>IF((B76+C76)&lt;'Loan Details'!$D$7,(B76+C76),'Loan Details'!$D$7)</f>
        <v>4768.3896283398362</v>
      </c>
      <c r="E76" s="2">
        <f t="shared" si="9"/>
        <v>880966.67</v>
      </c>
      <c r="F76" s="8">
        <f t="shared" si="10"/>
        <v>0.3844233733429292</v>
      </c>
      <c r="G76" s="7">
        <f t="shared" si="11"/>
        <v>6</v>
      </c>
      <c r="H76" s="7">
        <f t="shared" si="12"/>
        <v>72</v>
      </c>
      <c r="I76" s="2">
        <f t="shared" si="17"/>
        <v>882799.76</v>
      </c>
      <c r="J76" s="2">
        <f>I76*('Loan Details'!$D$6/12)</f>
        <v>2935.3092019999999</v>
      </c>
      <c r="K76" s="2">
        <f>IF((I76+J76)&lt;'Loan Details'!$D$7,(I76+J76),'Loan Details'!$D$7)</f>
        <v>4768.3896283398362</v>
      </c>
      <c r="L76" s="2">
        <f>IF(I76+J76-K76=0,0,'Loan Details'!$D$12)</f>
        <v>0</v>
      </c>
      <c r="M76" s="2">
        <f t="shared" si="13"/>
        <v>880966.67</v>
      </c>
      <c r="N76" s="8">
        <f t="shared" si="14"/>
        <v>0.3844233733429292</v>
      </c>
    </row>
    <row r="77" spans="1:14" x14ac:dyDescent="0.2">
      <c r="A77" s="7">
        <f t="shared" si="15"/>
        <v>73</v>
      </c>
      <c r="B77" s="2">
        <f t="shared" si="16"/>
        <v>880966.67</v>
      </c>
      <c r="C77" s="2">
        <f>B77*('Loan Details'!$D$6/12)</f>
        <v>2929.2141777500001</v>
      </c>
      <c r="D77" s="2">
        <f>IF((B77+C77)&lt;'Loan Details'!$D$7,(B77+C77),'Loan Details'!$D$7)</f>
        <v>4768.3896283398362</v>
      </c>
      <c r="E77" s="2">
        <f t="shared" si="9"/>
        <v>879127.49</v>
      </c>
      <c r="F77" s="8">
        <f t="shared" si="10"/>
        <v>0.38570158773501151</v>
      </c>
      <c r="G77" s="7">
        <f t="shared" si="11"/>
        <v>6</v>
      </c>
      <c r="H77" s="7">
        <f t="shared" si="12"/>
        <v>73</v>
      </c>
      <c r="I77" s="2">
        <f t="shared" si="17"/>
        <v>880966.67</v>
      </c>
      <c r="J77" s="2">
        <f>I77*('Loan Details'!$D$6/12)</f>
        <v>2929.2141777500001</v>
      </c>
      <c r="K77" s="2">
        <f>IF((I77+J77)&lt;'Loan Details'!$D$7,(I77+J77),'Loan Details'!$D$7)</f>
        <v>4768.3896283398362</v>
      </c>
      <c r="L77" s="2">
        <f>IF(I77+J77-K77=0,0,'Loan Details'!$D$12)</f>
        <v>0</v>
      </c>
      <c r="M77" s="2">
        <f t="shared" si="13"/>
        <v>879127.49</v>
      </c>
      <c r="N77" s="8">
        <f t="shared" si="14"/>
        <v>0.38570158773501151</v>
      </c>
    </row>
    <row r="78" spans="1:14" x14ac:dyDescent="0.2">
      <c r="A78" s="7">
        <f t="shared" si="15"/>
        <v>74</v>
      </c>
      <c r="B78" s="2">
        <f t="shared" si="16"/>
        <v>879127.49</v>
      </c>
      <c r="C78" s="2">
        <f>B78*('Loan Details'!$D$6/12)</f>
        <v>2923.09890425</v>
      </c>
      <c r="D78" s="2">
        <f>IF((B78+C78)&lt;'Loan Details'!$D$7,(B78+C78),'Loan Details'!$D$7)</f>
        <v>4768.3896283398362</v>
      </c>
      <c r="E78" s="2">
        <f t="shared" si="9"/>
        <v>877282.19</v>
      </c>
      <c r="F78" s="8">
        <f t="shared" si="10"/>
        <v>0.38698404868653591</v>
      </c>
      <c r="G78" s="7">
        <f t="shared" si="11"/>
        <v>6</v>
      </c>
      <c r="H78" s="7">
        <f t="shared" si="12"/>
        <v>74</v>
      </c>
      <c r="I78" s="2">
        <f t="shared" si="17"/>
        <v>879127.49</v>
      </c>
      <c r="J78" s="2">
        <f>I78*('Loan Details'!$D$6/12)</f>
        <v>2923.09890425</v>
      </c>
      <c r="K78" s="2">
        <f>IF((I78+J78)&lt;'Loan Details'!$D$7,(I78+J78),'Loan Details'!$D$7)</f>
        <v>4768.3896283398362</v>
      </c>
      <c r="L78" s="2">
        <f>IF(I78+J78-K78=0,0,'Loan Details'!$D$12)</f>
        <v>0</v>
      </c>
      <c r="M78" s="2">
        <f t="shared" si="13"/>
        <v>877282.19</v>
      </c>
      <c r="N78" s="8">
        <f t="shared" si="14"/>
        <v>0.38698404868653591</v>
      </c>
    </row>
    <row r="79" spans="1:14" x14ac:dyDescent="0.2">
      <c r="A79" s="7">
        <f t="shared" si="15"/>
        <v>75</v>
      </c>
      <c r="B79" s="2">
        <f t="shared" si="16"/>
        <v>877282.19</v>
      </c>
      <c r="C79" s="2">
        <f>B79*('Loan Details'!$D$6/12)</f>
        <v>2916.9632817499996</v>
      </c>
      <c r="D79" s="2">
        <f>IF((B79+C79)&lt;'Loan Details'!$D$7,(B79+C79),'Loan Details'!$D$7)</f>
        <v>4768.3896283398362</v>
      </c>
      <c r="E79" s="2">
        <f t="shared" si="9"/>
        <v>875430.76</v>
      </c>
      <c r="F79" s="8">
        <f t="shared" si="10"/>
        <v>0.38827077711651459</v>
      </c>
      <c r="G79" s="7">
        <f t="shared" si="11"/>
        <v>6</v>
      </c>
      <c r="H79" s="7">
        <f t="shared" si="12"/>
        <v>75</v>
      </c>
      <c r="I79" s="2">
        <f t="shared" si="17"/>
        <v>877282.19</v>
      </c>
      <c r="J79" s="2">
        <f>I79*('Loan Details'!$D$6/12)</f>
        <v>2916.9632817499996</v>
      </c>
      <c r="K79" s="2">
        <f>IF((I79+J79)&lt;'Loan Details'!$D$7,(I79+J79),'Loan Details'!$D$7)</f>
        <v>4768.3896283398362</v>
      </c>
      <c r="L79" s="2">
        <f>IF(I79+J79-K79=0,0,'Loan Details'!$D$12)</f>
        <v>0</v>
      </c>
      <c r="M79" s="2">
        <f t="shared" si="13"/>
        <v>875430.76</v>
      </c>
      <c r="N79" s="8">
        <f t="shared" si="14"/>
        <v>0.38827077711651459</v>
      </c>
    </row>
    <row r="80" spans="1:14" x14ac:dyDescent="0.2">
      <c r="A80" s="7">
        <f t="shared" si="15"/>
        <v>76</v>
      </c>
      <c r="B80" s="2">
        <f t="shared" si="16"/>
        <v>875430.76</v>
      </c>
      <c r="C80" s="2">
        <f>B80*('Loan Details'!$D$6/12)</f>
        <v>2910.8072769999999</v>
      </c>
      <c r="D80" s="2">
        <f>IF((B80+C80)&lt;'Loan Details'!$D$7,(B80+C80),'Loan Details'!$D$7)</f>
        <v>4768.3896283398362</v>
      </c>
      <c r="E80" s="2">
        <f t="shared" si="9"/>
        <v>873573.17</v>
      </c>
      <c r="F80" s="8">
        <f t="shared" si="10"/>
        <v>0.38956177999795139</v>
      </c>
      <c r="G80" s="7">
        <f t="shared" si="11"/>
        <v>6</v>
      </c>
      <c r="H80" s="7">
        <f t="shared" si="12"/>
        <v>76</v>
      </c>
      <c r="I80" s="2">
        <f t="shared" si="17"/>
        <v>875430.76</v>
      </c>
      <c r="J80" s="2">
        <f>I80*('Loan Details'!$D$6/12)</f>
        <v>2910.8072769999999</v>
      </c>
      <c r="K80" s="2">
        <f>IF((I80+J80)&lt;'Loan Details'!$D$7,(I80+J80),'Loan Details'!$D$7)</f>
        <v>4768.3896283398362</v>
      </c>
      <c r="L80" s="2">
        <f>IF(I80+J80-K80=0,0,'Loan Details'!$D$12)</f>
        <v>0</v>
      </c>
      <c r="M80" s="2">
        <f t="shared" si="13"/>
        <v>873573.17</v>
      </c>
      <c r="N80" s="8">
        <f t="shared" si="14"/>
        <v>0.38956177999795139</v>
      </c>
    </row>
    <row r="81" spans="1:14" x14ac:dyDescent="0.2">
      <c r="A81" s="7">
        <f t="shared" si="15"/>
        <v>77</v>
      </c>
      <c r="B81" s="2">
        <f t="shared" si="16"/>
        <v>873573.17</v>
      </c>
      <c r="C81" s="2">
        <f>B81*('Loan Details'!$D$6/12)</f>
        <v>2904.6307902499998</v>
      </c>
      <c r="D81" s="2">
        <f>IF((B81+C81)&lt;'Loan Details'!$D$7,(B81+C81),'Loan Details'!$D$7)</f>
        <v>4768.3896283398362</v>
      </c>
      <c r="E81" s="2">
        <f t="shared" si="9"/>
        <v>871709.41</v>
      </c>
      <c r="F81" s="8">
        <f t="shared" si="10"/>
        <v>0.39085707824985838</v>
      </c>
      <c r="G81" s="7">
        <f t="shared" si="11"/>
        <v>6</v>
      </c>
      <c r="H81" s="7">
        <f t="shared" si="12"/>
        <v>77</v>
      </c>
      <c r="I81" s="2">
        <f t="shared" si="17"/>
        <v>873573.17</v>
      </c>
      <c r="J81" s="2">
        <f>I81*('Loan Details'!$D$6/12)</f>
        <v>2904.6307902499998</v>
      </c>
      <c r="K81" s="2">
        <f>IF((I81+J81)&lt;'Loan Details'!$D$7,(I81+J81),'Loan Details'!$D$7)</f>
        <v>4768.3896283398362</v>
      </c>
      <c r="L81" s="2">
        <f>IF(I81+J81-K81=0,0,'Loan Details'!$D$12)</f>
        <v>0</v>
      </c>
      <c r="M81" s="2">
        <f t="shared" si="13"/>
        <v>871709.41</v>
      </c>
      <c r="N81" s="8">
        <f t="shared" si="14"/>
        <v>0.39085707824985838</v>
      </c>
    </row>
    <row r="82" spans="1:14" x14ac:dyDescent="0.2">
      <c r="A82" s="7">
        <f t="shared" si="15"/>
        <v>78</v>
      </c>
      <c r="B82" s="2">
        <f t="shared" si="16"/>
        <v>871709.41</v>
      </c>
      <c r="C82" s="2">
        <f>B82*('Loan Details'!$D$6/12)</f>
        <v>2898.4337882499999</v>
      </c>
      <c r="D82" s="2">
        <f>IF((B82+C82)&lt;'Loan Details'!$D$7,(B82+C82),'Loan Details'!$D$7)</f>
        <v>4768.3896283398362</v>
      </c>
      <c r="E82" s="2">
        <f t="shared" si="9"/>
        <v>869839.45</v>
      </c>
      <c r="F82" s="8">
        <f t="shared" si="10"/>
        <v>0.39215667884523953</v>
      </c>
      <c r="G82" s="7">
        <f t="shared" si="11"/>
        <v>6</v>
      </c>
      <c r="H82" s="7">
        <f t="shared" si="12"/>
        <v>78</v>
      </c>
      <c r="I82" s="2">
        <f t="shared" si="17"/>
        <v>871709.41</v>
      </c>
      <c r="J82" s="2">
        <f>I82*('Loan Details'!$D$6/12)</f>
        <v>2898.4337882499999</v>
      </c>
      <c r="K82" s="2">
        <f>IF((I82+J82)&lt;'Loan Details'!$D$7,(I82+J82),'Loan Details'!$D$7)</f>
        <v>4768.3896283398362</v>
      </c>
      <c r="L82" s="2">
        <f>IF(I82+J82-K82=0,0,'Loan Details'!$D$12)</f>
        <v>0</v>
      </c>
      <c r="M82" s="2">
        <f t="shared" si="13"/>
        <v>869839.45</v>
      </c>
      <c r="N82" s="8">
        <f t="shared" si="14"/>
        <v>0.39215667884523953</v>
      </c>
    </row>
    <row r="83" spans="1:14" x14ac:dyDescent="0.2">
      <c r="A83" s="7">
        <f t="shared" si="15"/>
        <v>79</v>
      </c>
      <c r="B83" s="2">
        <f t="shared" si="16"/>
        <v>869839.45</v>
      </c>
      <c r="C83" s="2">
        <f>B83*('Loan Details'!$D$6/12)</f>
        <v>2892.2161712499997</v>
      </c>
      <c r="D83" s="2">
        <f>IF((B83+C83)&lt;'Loan Details'!$D$7,(B83+C83),'Loan Details'!$D$7)</f>
        <v>4768.3896283398362</v>
      </c>
      <c r="E83" s="2">
        <f t="shared" si="9"/>
        <v>867963.27</v>
      </c>
      <c r="F83" s="8">
        <f t="shared" si="10"/>
        <v>0.39346060270310701</v>
      </c>
      <c r="G83" s="7">
        <f t="shared" si="11"/>
        <v>6</v>
      </c>
      <c r="H83" s="7">
        <f t="shared" si="12"/>
        <v>79</v>
      </c>
      <c r="I83" s="2">
        <f t="shared" si="17"/>
        <v>869839.45</v>
      </c>
      <c r="J83" s="2">
        <f>I83*('Loan Details'!$D$6/12)</f>
        <v>2892.2161712499997</v>
      </c>
      <c r="K83" s="2">
        <f>IF((I83+J83)&lt;'Loan Details'!$D$7,(I83+J83),'Loan Details'!$D$7)</f>
        <v>4768.3896283398362</v>
      </c>
      <c r="L83" s="2">
        <f>IF(I83+J83-K83=0,0,'Loan Details'!$D$12)</f>
        <v>0</v>
      </c>
      <c r="M83" s="2">
        <f t="shared" si="13"/>
        <v>867963.27</v>
      </c>
      <c r="N83" s="8">
        <f t="shared" si="14"/>
        <v>0.39346060270310701</v>
      </c>
    </row>
    <row r="84" spans="1:14" x14ac:dyDescent="0.2">
      <c r="A84" s="7">
        <f t="shared" si="15"/>
        <v>80</v>
      </c>
      <c r="B84" s="2">
        <f t="shared" si="16"/>
        <v>867963.27</v>
      </c>
      <c r="C84" s="2">
        <f>B84*('Loan Details'!$D$6/12)</f>
        <v>2885.9778727499997</v>
      </c>
      <c r="D84" s="2">
        <f>IF((B84+C84)&lt;'Loan Details'!$D$7,(B84+C84),'Loan Details'!$D$7)</f>
        <v>4768.3896283398362</v>
      </c>
      <c r="E84" s="2">
        <f t="shared" si="9"/>
        <v>866080.85</v>
      </c>
      <c r="F84" s="8">
        <f t="shared" si="10"/>
        <v>0.39476886376946874</v>
      </c>
      <c r="G84" s="7">
        <f t="shared" si="11"/>
        <v>6</v>
      </c>
      <c r="H84" s="7">
        <f t="shared" si="12"/>
        <v>80</v>
      </c>
      <c r="I84" s="2">
        <f t="shared" si="17"/>
        <v>867963.27</v>
      </c>
      <c r="J84" s="2">
        <f>I84*('Loan Details'!$D$6/12)</f>
        <v>2885.9778727499997</v>
      </c>
      <c r="K84" s="2">
        <f>IF((I84+J84)&lt;'Loan Details'!$D$7,(I84+J84),'Loan Details'!$D$7)</f>
        <v>4768.3896283398362</v>
      </c>
      <c r="L84" s="2">
        <f>IF(I84+J84-K84=0,0,'Loan Details'!$D$12)</f>
        <v>0</v>
      </c>
      <c r="M84" s="2">
        <f t="shared" si="13"/>
        <v>866080.85</v>
      </c>
      <c r="N84" s="8">
        <f t="shared" si="14"/>
        <v>0.39476886376946874</v>
      </c>
    </row>
    <row r="85" spans="1:14" x14ac:dyDescent="0.2">
      <c r="A85" s="7">
        <f t="shared" si="15"/>
        <v>81</v>
      </c>
      <c r="B85" s="2">
        <f t="shared" si="16"/>
        <v>866080.85</v>
      </c>
      <c r="C85" s="2">
        <f>B85*('Loan Details'!$D$6/12)</f>
        <v>2879.7188262499999</v>
      </c>
      <c r="D85" s="2">
        <f>IF((B85+C85)&lt;'Loan Details'!$D$7,(B85+C85),'Loan Details'!$D$7)</f>
        <v>4768.3896283398362</v>
      </c>
      <c r="E85" s="2">
        <f t="shared" si="9"/>
        <v>864192.17</v>
      </c>
      <c r="F85" s="8">
        <f t="shared" si="10"/>
        <v>0.39608147599033272</v>
      </c>
      <c r="G85" s="7">
        <f t="shared" si="11"/>
        <v>6</v>
      </c>
      <c r="H85" s="7">
        <f t="shared" si="12"/>
        <v>81</v>
      </c>
      <c r="I85" s="2">
        <f t="shared" si="17"/>
        <v>866080.85</v>
      </c>
      <c r="J85" s="2">
        <f>I85*('Loan Details'!$D$6/12)</f>
        <v>2879.7188262499999</v>
      </c>
      <c r="K85" s="2">
        <f>IF((I85+J85)&lt;'Loan Details'!$D$7,(I85+J85),'Loan Details'!$D$7)</f>
        <v>4768.3896283398362</v>
      </c>
      <c r="L85" s="2">
        <f>IF(I85+J85-K85=0,0,'Loan Details'!$D$12)</f>
        <v>0</v>
      </c>
      <c r="M85" s="2">
        <f t="shared" si="13"/>
        <v>864192.17</v>
      </c>
      <c r="N85" s="8">
        <f t="shared" si="14"/>
        <v>0.39608147599033272</v>
      </c>
    </row>
    <row r="86" spans="1:14" x14ac:dyDescent="0.2">
      <c r="A86" s="7">
        <f t="shared" si="15"/>
        <v>82</v>
      </c>
      <c r="B86" s="2">
        <f t="shared" si="16"/>
        <v>864192.17</v>
      </c>
      <c r="C86" s="2">
        <f>B86*('Loan Details'!$D$6/12)</f>
        <v>2873.4389652499999</v>
      </c>
      <c r="D86" s="2">
        <f>IF((B86+C86)&lt;'Loan Details'!$D$7,(B86+C86),'Loan Details'!$D$7)</f>
        <v>4768.3896283398362</v>
      </c>
      <c r="E86" s="2">
        <f t="shared" si="9"/>
        <v>862297.21</v>
      </c>
      <c r="F86" s="8">
        <f t="shared" si="10"/>
        <v>0.39739845331170698</v>
      </c>
      <c r="G86" s="7">
        <f t="shared" si="11"/>
        <v>6</v>
      </c>
      <c r="H86" s="7">
        <f t="shared" si="12"/>
        <v>82</v>
      </c>
      <c r="I86" s="2">
        <f t="shared" si="17"/>
        <v>864192.17</v>
      </c>
      <c r="J86" s="2">
        <f>I86*('Loan Details'!$D$6/12)</f>
        <v>2873.4389652499999</v>
      </c>
      <c r="K86" s="2">
        <f>IF((I86+J86)&lt;'Loan Details'!$D$7,(I86+J86),'Loan Details'!$D$7)</f>
        <v>4768.3896283398362</v>
      </c>
      <c r="L86" s="2">
        <f>IF(I86+J86-K86=0,0,'Loan Details'!$D$12)</f>
        <v>0</v>
      </c>
      <c r="M86" s="2">
        <f t="shared" si="13"/>
        <v>862297.21</v>
      </c>
      <c r="N86" s="8">
        <f t="shared" si="14"/>
        <v>0.39739845331170698</v>
      </c>
    </row>
    <row r="87" spans="1:14" x14ac:dyDescent="0.2">
      <c r="A87" s="7">
        <f t="shared" si="15"/>
        <v>83</v>
      </c>
      <c r="B87" s="2">
        <f t="shared" si="16"/>
        <v>862297.21</v>
      </c>
      <c r="C87" s="2">
        <f>B87*('Loan Details'!$D$6/12)</f>
        <v>2867.1382232499996</v>
      </c>
      <c r="D87" s="2">
        <f>IF((B87+C87)&lt;'Loan Details'!$D$7,(B87+C87),'Loan Details'!$D$7)</f>
        <v>4768.3896283398362</v>
      </c>
      <c r="E87" s="2">
        <f t="shared" si="9"/>
        <v>860395.95</v>
      </c>
      <c r="F87" s="8">
        <f t="shared" si="10"/>
        <v>0.39871980967959975</v>
      </c>
      <c r="G87" s="7">
        <f t="shared" si="11"/>
        <v>6</v>
      </c>
      <c r="H87" s="7">
        <f t="shared" si="12"/>
        <v>83</v>
      </c>
      <c r="I87" s="2">
        <f t="shared" si="17"/>
        <v>862297.21</v>
      </c>
      <c r="J87" s="2">
        <f>I87*('Loan Details'!$D$6/12)</f>
        <v>2867.1382232499996</v>
      </c>
      <c r="K87" s="2">
        <f>IF((I87+J87)&lt;'Loan Details'!$D$7,(I87+J87),'Loan Details'!$D$7)</f>
        <v>4768.3896283398362</v>
      </c>
      <c r="L87" s="2">
        <f>IF(I87+J87-K87=0,0,'Loan Details'!$D$12)</f>
        <v>0</v>
      </c>
      <c r="M87" s="2">
        <f t="shared" si="13"/>
        <v>860395.95</v>
      </c>
      <c r="N87" s="8">
        <f t="shared" si="14"/>
        <v>0.39871980967959975</v>
      </c>
    </row>
    <row r="88" spans="1:14" x14ac:dyDescent="0.2">
      <c r="A88" s="7">
        <f t="shared" si="15"/>
        <v>84</v>
      </c>
      <c r="B88" s="2">
        <f t="shared" si="16"/>
        <v>860395.95</v>
      </c>
      <c r="C88" s="2">
        <f>B88*('Loan Details'!$D$6/12)</f>
        <v>2860.8165337499995</v>
      </c>
      <c r="D88" s="2">
        <f>IF((B88+C88)&lt;'Loan Details'!$D$7,(B88+C88),'Loan Details'!$D$7)</f>
        <v>4768.3896283398362</v>
      </c>
      <c r="E88" s="2">
        <f t="shared" si="9"/>
        <v>858488.37</v>
      </c>
      <c r="F88" s="8">
        <f t="shared" si="10"/>
        <v>0.40004555904001871</v>
      </c>
      <c r="G88" s="7">
        <f t="shared" si="11"/>
        <v>7</v>
      </c>
      <c r="H88" s="7">
        <f t="shared" si="12"/>
        <v>84</v>
      </c>
      <c r="I88" s="2">
        <f t="shared" si="17"/>
        <v>860395.95</v>
      </c>
      <c r="J88" s="2">
        <f>I88*('Loan Details'!$D$6/12)</f>
        <v>2860.8165337499995</v>
      </c>
      <c r="K88" s="2">
        <f>IF((I88+J88)&lt;'Loan Details'!$D$7,(I88+J88),'Loan Details'!$D$7)</f>
        <v>4768.3896283398362</v>
      </c>
      <c r="L88" s="2">
        <f>IF(I88+J88-K88=0,0,'Loan Details'!$D$12)</f>
        <v>0</v>
      </c>
      <c r="M88" s="2">
        <f t="shared" si="13"/>
        <v>858488.37</v>
      </c>
      <c r="N88" s="8">
        <f t="shared" si="14"/>
        <v>0.40004555904001871</v>
      </c>
    </row>
    <row r="89" spans="1:14" x14ac:dyDescent="0.2">
      <c r="A89" s="7">
        <f t="shared" si="15"/>
        <v>85</v>
      </c>
      <c r="B89" s="2">
        <f t="shared" si="16"/>
        <v>858488.37</v>
      </c>
      <c r="C89" s="2">
        <f>B89*('Loan Details'!$D$6/12)</f>
        <v>2854.47383025</v>
      </c>
      <c r="D89" s="2">
        <f>IF((B89+C89)&lt;'Loan Details'!$D$7,(B89+C89),'Loan Details'!$D$7)</f>
        <v>4768.3896283398362</v>
      </c>
      <c r="E89" s="2">
        <f t="shared" si="9"/>
        <v>856574.45</v>
      </c>
      <c r="F89" s="8">
        <f t="shared" si="10"/>
        <v>0.40137571533897187</v>
      </c>
      <c r="G89" s="7">
        <f t="shared" si="11"/>
        <v>7</v>
      </c>
      <c r="H89" s="7">
        <f t="shared" si="12"/>
        <v>85</v>
      </c>
      <c r="I89" s="2">
        <f t="shared" si="17"/>
        <v>858488.37</v>
      </c>
      <c r="J89" s="2">
        <f>I89*('Loan Details'!$D$6/12)</f>
        <v>2854.47383025</v>
      </c>
      <c r="K89" s="2">
        <f>IF((I89+J89)&lt;'Loan Details'!$D$7,(I89+J89),'Loan Details'!$D$7)</f>
        <v>4768.3896283398362</v>
      </c>
      <c r="L89" s="2">
        <f>IF(I89+J89-K89=0,0,'Loan Details'!$D$12)</f>
        <v>0</v>
      </c>
      <c r="M89" s="2">
        <f t="shared" si="13"/>
        <v>856574.45</v>
      </c>
      <c r="N89" s="8">
        <f t="shared" si="14"/>
        <v>0.40137571533897187</v>
      </c>
    </row>
    <row r="90" spans="1:14" x14ac:dyDescent="0.2">
      <c r="A90" s="7">
        <f t="shared" si="15"/>
        <v>86</v>
      </c>
      <c r="B90" s="2">
        <f t="shared" si="16"/>
        <v>856574.45</v>
      </c>
      <c r="C90" s="2">
        <f>B90*('Loan Details'!$D$6/12)</f>
        <v>2848.1100462499999</v>
      </c>
      <c r="D90" s="2">
        <f>IF((B90+C90)&lt;'Loan Details'!$D$7,(B90+C90),'Loan Details'!$D$7)</f>
        <v>4768.3896283398362</v>
      </c>
      <c r="E90" s="2">
        <f t="shared" si="9"/>
        <v>854654.17</v>
      </c>
      <c r="F90" s="8">
        <f t="shared" si="10"/>
        <v>0.40271029252246771</v>
      </c>
      <c r="G90" s="7">
        <f t="shared" si="11"/>
        <v>7</v>
      </c>
      <c r="H90" s="7">
        <f t="shared" si="12"/>
        <v>86</v>
      </c>
      <c r="I90" s="2">
        <f t="shared" si="17"/>
        <v>856574.45</v>
      </c>
      <c r="J90" s="2">
        <f>I90*('Loan Details'!$D$6/12)</f>
        <v>2848.1100462499999</v>
      </c>
      <c r="K90" s="2">
        <f>IF((I90+J90)&lt;'Loan Details'!$D$7,(I90+J90),'Loan Details'!$D$7)</f>
        <v>4768.3896283398362</v>
      </c>
      <c r="L90" s="2">
        <f>IF(I90+J90-K90=0,0,'Loan Details'!$D$12)</f>
        <v>0</v>
      </c>
      <c r="M90" s="2">
        <f t="shared" si="13"/>
        <v>854654.17</v>
      </c>
      <c r="N90" s="8">
        <f t="shared" si="14"/>
        <v>0.40271029252246771</v>
      </c>
    </row>
    <row r="91" spans="1:14" x14ac:dyDescent="0.2">
      <c r="A91" s="7">
        <f t="shared" si="15"/>
        <v>87</v>
      </c>
      <c r="B91" s="2">
        <f t="shared" si="16"/>
        <v>854654.17</v>
      </c>
      <c r="C91" s="2">
        <f>B91*('Loan Details'!$D$6/12)</f>
        <v>2841.7251152499998</v>
      </c>
      <c r="D91" s="2">
        <f>IF((B91+C91)&lt;'Loan Details'!$D$7,(B91+C91),'Loan Details'!$D$7)</f>
        <v>4768.3896283398362</v>
      </c>
      <c r="E91" s="2">
        <f t="shared" si="9"/>
        <v>852727.5</v>
      </c>
      <c r="F91" s="8">
        <f t="shared" si="10"/>
        <v>0.40404930453651378</v>
      </c>
      <c r="G91" s="7">
        <f t="shared" si="11"/>
        <v>7</v>
      </c>
      <c r="H91" s="7">
        <f t="shared" si="12"/>
        <v>87</v>
      </c>
      <c r="I91" s="2">
        <f t="shared" si="17"/>
        <v>854654.17</v>
      </c>
      <c r="J91" s="2">
        <f>I91*('Loan Details'!$D$6/12)</f>
        <v>2841.7251152499998</v>
      </c>
      <c r="K91" s="2">
        <f>IF((I91+J91)&lt;'Loan Details'!$D$7,(I91+J91),'Loan Details'!$D$7)</f>
        <v>4768.3896283398362</v>
      </c>
      <c r="L91" s="2">
        <f>IF(I91+J91-K91=0,0,'Loan Details'!$D$12)</f>
        <v>0</v>
      </c>
      <c r="M91" s="2">
        <f t="shared" si="13"/>
        <v>852727.5</v>
      </c>
      <c r="N91" s="8">
        <f t="shared" si="14"/>
        <v>0.40404930453651378</v>
      </c>
    </row>
    <row r="92" spans="1:14" x14ac:dyDescent="0.2">
      <c r="A92" s="7">
        <f t="shared" si="15"/>
        <v>88</v>
      </c>
      <c r="B92" s="2">
        <f t="shared" si="16"/>
        <v>852727.5</v>
      </c>
      <c r="C92" s="2">
        <f>B92*('Loan Details'!$D$6/12)</f>
        <v>2835.3189374999997</v>
      </c>
      <c r="D92" s="2">
        <f>IF((B92+C92)&lt;'Loan Details'!$D$7,(B92+C92),'Loan Details'!$D$7)</f>
        <v>4768.3896283398362</v>
      </c>
      <c r="E92" s="2">
        <f t="shared" si="9"/>
        <v>850794.42</v>
      </c>
      <c r="F92" s="8">
        <f t="shared" si="10"/>
        <v>0.40539277230012238</v>
      </c>
      <c r="G92" s="7">
        <f t="shared" si="11"/>
        <v>7</v>
      </c>
      <c r="H92" s="7">
        <f t="shared" si="12"/>
        <v>88</v>
      </c>
      <c r="I92" s="2">
        <f t="shared" si="17"/>
        <v>852727.5</v>
      </c>
      <c r="J92" s="2">
        <f>I92*('Loan Details'!$D$6/12)</f>
        <v>2835.3189374999997</v>
      </c>
      <c r="K92" s="2">
        <f>IF((I92+J92)&lt;'Loan Details'!$D$7,(I92+J92),'Loan Details'!$D$7)</f>
        <v>4768.3896283398362</v>
      </c>
      <c r="L92" s="2">
        <f>IF(I92+J92-K92=0,0,'Loan Details'!$D$12)</f>
        <v>0</v>
      </c>
      <c r="M92" s="2">
        <f t="shared" si="13"/>
        <v>850794.42</v>
      </c>
      <c r="N92" s="8">
        <f t="shared" si="14"/>
        <v>0.40539277230012238</v>
      </c>
    </row>
    <row r="93" spans="1:14" x14ac:dyDescent="0.2">
      <c r="A93" s="7">
        <f t="shared" si="15"/>
        <v>89</v>
      </c>
      <c r="B93" s="2">
        <f t="shared" si="16"/>
        <v>850794.42</v>
      </c>
      <c r="C93" s="2">
        <f>B93*('Loan Details'!$D$6/12)</f>
        <v>2828.8914464999998</v>
      </c>
      <c r="D93" s="2">
        <f>IF((B93+C93)&lt;'Loan Details'!$D$7,(B93+C93),'Loan Details'!$D$7)</f>
        <v>4768.3896283398362</v>
      </c>
      <c r="E93" s="2">
        <f t="shared" si="9"/>
        <v>848854.92</v>
      </c>
      <c r="F93" s="8">
        <f t="shared" si="10"/>
        <v>0.40674070975930143</v>
      </c>
      <c r="G93" s="7">
        <f t="shared" si="11"/>
        <v>7</v>
      </c>
      <c r="H93" s="7">
        <f t="shared" si="12"/>
        <v>89</v>
      </c>
      <c r="I93" s="2">
        <f t="shared" si="17"/>
        <v>850794.42</v>
      </c>
      <c r="J93" s="2">
        <f>I93*('Loan Details'!$D$6/12)</f>
        <v>2828.8914464999998</v>
      </c>
      <c r="K93" s="2">
        <f>IF((I93+J93)&lt;'Loan Details'!$D$7,(I93+J93),'Loan Details'!$D$7)</f>
        <v>4768.3896283398362</v>
      </c>
      <c r="L93" s="2">
        <f>IF(I93+J93-K93=0,0,'Loan Details'!$D$12)</f>
        <v>0</v>
      </c>
      <c r="M93" s="2">
        <f t="shared" si="13"/>
        <v>848854.92</v>
      </c>
      <c r="N93" s="8">
        <f t="shared" si="14"/>
        <v>0.40674070975930143</v>
      </c>
    </row>
    <row r="94" spans="1:14" x14ac:dyDescent="0.2">
      <c r="A94" s="7">
        <f t="shared" si="15"/>
        <v>90</v>
      </c>
      <c r="B94" s="2">
        <f t="shared" si="16"/>
        <v>848854.92</v>
      </c>
      <c r="C94" s="2">
        <f>B94*('Loan Details'!$D$6/12)</f>
        <v>2822.4426090000002</v>
      </c>
      <c r="D94" s="2">
        <f>IF((B94+C94)&lt;'Loan Details'!$D$7,(B94+C94),'Loan Details'!$D$7)</f>
        <v>4768.3896283398362</v>
      </c>
      <c r="E94" s="2">
        <f t="shared" si="9"/>
        <v>846908.97</v>
      </c>
      <c r="F94" s="8">
        <f t="shared" si="10"/>
        <v>0.40809312388705477</v>
      </c>
      <c r="G94" s="7">
        <f t="shared" si="11"/>
        <v>7</v>
      </c>
      <c r="H94" s="7">
        <f t="shared" si="12"/>
        <v>90</v>
      </c>
      <c r="I94" s="2">
        <f t="shared" si="17"/>
        <v>848854.92</v>
      </c>
      <c r="J94" s="2">
        <f>I94*('Loan Details'!$D$6/12)</f>
        <v>2822.4426090000002</v>
      </c>
      <c r="K94" s="2">
        <f>IF((I94+J94)&lt;'Loan Details'!$D$7,(I94+J94),'Loan Details'!$D$7)</f>
        <v>4768.3896283398362</v>
      </c>
      <c r="L94" s="2">
        <f>IF(I94+J94-K94=0,0,'Loan Details'!$D$12)</f>
        <v>0</v>
      </c>
      <c r="M94" s="2">
        <f t="shared" si="13"/>
        <v>846908.97</v>
      </c>
      <c r="N94" s="8">
        <f t="shared" si="14"/>
        <v>0.40809312388705477</v>
      </c>
    </row>
    <row r="95" spans="1:14" x14ac:dyDescent="0.2">
      <c r="A95" s="7">
        <f t="shared" si="15"/>
        <v>91</v>
      </c>
      <c r="B95" s="2">
        <f t="shared" si="16"/>
        <v>846908.97</v>
      </c>
      <c r="C95" s="2">
        <f>B95*('Loan Details'!$D$6/12)</f>
        <v>2815.9723252499998</v>
      </c>
      <c r="D95" s="2">
        <f>IF((B95+C95)&lt;'Loan Details'!$D$7,(B95+C95),'Loan Details'!$D$7)</f>
        <v>4768.3896283398362</v>
      </c>
      <c r="E95" s="2">
        <f t="shared" si="9"/>
        <v>844956.55</v>
      </c>
      <c r="F95" s="8">
        <f t="shared" si="10"/>
        <v>0.4094500356023949</v>
      </c>
      <c r="G95" s="7">
        <f t="shared" si="11"/>
        <v>7</v>
      </c>
      <c r="H95" s="7">
        <f t="shared" si="12"/>
        <v>91</v>
      </c>
      <c r="I95" s="2">
        <f t="shared" si="17"/>
        <v>846908.97</v>
      </c>
      <c r="J95" s="2">
        <f>I95*('Loan Details'!$D$6/12)</f>
        <v>2815.9723252499998</v>
      </c>
      <c r="K95" s="2">
        <f>IF((I95+J95)&lt;'Loan Details'!$D$7,(I95+J95),'Loan Details'!$D$7)</f>
        <v>4768.3896283398362</v>
      </c>
      <c r="L95" s="2">
        <f>IF(I95+J95-K95=0,0,'Loan Details'!$D$12)</f>
        <v>0</v>
      </c>
      <c r="M95" s="2">
        <f t="shared" si="13"/>
        <v>844956.55</v>
      </c>
      <c r="N95" s="8">
        <f t="shared" si="14"/>
        <v>0.4094500356023949</v>
      </c>
    </row>
    <row r="96" spans="1:14" x14ac:dyDescent="0.2">
      <c r="A96" s="7">
        <f t="shared" si="15"/>
        <v>92</v>
      </c>
      <c r="B96" s="2">
        <f t="shared" si="16"/>
        <v>844956.55</v>
      </c>
      <c r="C96" s="2">
        <f>B96*('Loan Details'!$D$6/12)</f>
        <v>2809.4805287499998</v>
      </c>
      <c r="D96" s="2">
        <f>IF((B96+C96)&lt;'Loan Details'!$D$7,(B96+C96),'Loan Details'!$D$7)</f>
        <v>4768.3896283398362</v>
      </c>
      <c r="E96" s="2">
        <f t="shared" si="9"/>
        <v>842997.64</v>
      </c>
      <c r="F96" s="8">
        <f t="shared" si="10"/>
        <v>0.41081145885132941</v>
      </c>
      <c r="G96" s="7">
        <f t="shared" si="11"/>
        <v>7</v>
      </c>
      <c r="H96" s="7">
        <f t="shared" si="12"/>
        <v>92</v>
      </c>
      <c r="I96" s="2">
        <f t="shared" si="17"/>
        <v>844956.55</v>
      </c>
      <c r="J96" s="2">
        <f>I96*('Loan Details'!$D$6/12)</f>
        <v>2809.4805287499998</v>
      </c>
      <c r="K96" s="2">
        <f>IF((I96+J96)&lt;'Loan Details'!$D$7,(I96+J96),'Loan Details'!$D$7)</f>
        <v>4768.3896283398362</v>
      </c>
      <c r="L96" s="2">
        <f>IF(I96+J96-K96=0,0,'Loan Details'!$D$12)</f>
        <v>0</v>
      </c>
      <c r="M96" s="2">
        <f t="shared" si="13"/>
        <v>842997.64</v>
      </c>
      <c r="N96" s="8">
        <f t="shared" si="14"/>
        <v>0.41081145885132941</v>
      </c>
    </row>
    <row r="97" spans="1:14" x14ac:dyDescent="0.2">
      <c r="A97" s="7">
        <f t="shared" si="15"/>
        <v>93</v>
      </c>
      <c r="B97" s="2">
        <f t="shared" si="16"/>
        <v>842997.64</v>
      </c>
      <c r="C97" s="2">
        <f>B97*('Loan Details'!$D$6/12)</f>
        <v>2802.9671530000001</v>
      </c>
      <c r="D97" s="2">
        <f>IF((B97+C97)&lt;'Loan Details'!$D$7,(B97+C97),'Loan Details'!$D$7)</f>
        <v>4768.3896283398362</v>
      </c>
      <c r="E97" s="2">
        <f t="shared" si="9"/>
        <v>841032.21</v>
      </c>
      <c r="F97" s="8">
        <f t="shared" si="10"/>
        <v>0.41217740757986632</v>
      </c>
      <c r="G97" s="7">
        <f t="shared" si="11"/>
        <v>7</v>
      </c>
      <c r="H97" s="7">
        <f t="shared" si="12"/>
        <v>93</v>
      </c>
      <c r="I97" s="2">
        <f t="shared" si="17"/>
        <v>842997.64</v>
      </c>
      <c r="J97" s="2">
        <f>I97*('Loan Details'!$D$6/12)</f>
        <v>2802.9671530000001</v>
      </c>
      <c r="K97" s="2">
        <f>IF((I97+J97)&lt;'Loan Details'!$D$7,(I97+J97),'Loan Details'!$D$7)</f>
        <v>4768.3896283398362</v>
      </c>
      <c r="L97" s="2">
        <f>IF(I97+J97-K97=0,0,'Loan Details'!$D$12)</f>
        <v>0</v>
      </c>
      <c r="M97" s="2">
        <f t="shared" si="13"/>
        <v>841032.21</v>
      </c>
      <c r="N97" s="8">
        <f t="shared" si="14"/>
        <v>0.41217740757986632</v>
      </c>
    </row>
    <row r="98" spans="1:14" x14ac:dyDescent="0.2">
      <c r="A98" s="7">
        <f t="shared" si="15"/>
        <v>94</v>
      </c>
      <c r="B98" s="2">
        <f t="shared" si="16"/>
        <v>841032.21</v>
      </c>
      <c r="C98" s="2">
        <f>B98*('Loan Details'!$D$6/12)</f>
        <v>2796.4320982499999</v>
      </c>
      <c r="D98" s="2">
        <f>IF((B98+C98)&lt;'Loan Details'!$D$7,(B98+C98),'Loan Details'!$D$7)</f>
        <v>4768.3896283398362</v>
      </c>
      <c r="E98" s="2">
        <f t="shared" si="9"/>
        <v>839060.25</v>
      </c>
      <c r="F98" s="8">
        <f t="shared" si="10"/>
        <v>0.41354790270701802</v>
      </c>
      <c r="G98" s="7">
        <f t="shared" si="11"/>
        <v>7</v>
      </c>
      <c r="H98" s="7">
        <f t="shared" si="12"/>
        <v>94</v>
      </c>
      <c r="I98" s="2">
        <f t="shared" si="17"/>
        <v>841032.21</v>
      </c>
      <c r="J98" s="2">
        <f>I98*('Loan Details'!$D$6/12)</f>
        <v>2796.4320982499999</v>
      </c>
      <c r="K98" s="2">
        <f>IF((I98+J98)&lt;'Loan Details'!$D$7,(I98+J98),'Loan Details'!$D$7)</f>
        <v>4768.3896283398362</v>
      </c>
      <c r="L98" s="2">
        <f>IF(I98+J98-K98=0,0,'Loan Details'!$D$12)</f>
        <v>0</v>
      </c>
      <c r="M98" s="2">
        <f t="shared" si="13"/>
        <v>839060.25</v>
      </c>
      <c r="N98" s="8">
        <f t="shared" si="14"/>
        <v>0.41354790270701802</v>
      </c>
    </row>
    <row r="99" spans="1:14" x14ac:dyDescent="0.2">
      <c r="A99" s="7">
        <f t="shared" si="15"/>
        <v>95</v>
      </c>
      <c r="B99" s="2">
        <f t="shared" si="16"/>
        <v>839060.25</v>
      </c>
      <c r="C99" s="2">
        <f>B99*('Loan Details'!$D$6/12)</f>
        <v>2789.8753312499998</v>
      </c>
      <c r="D99" s="2">
        <f>IF((B99+C99)&lt;'Loan Details'!$D$7,(B99+C99),'Loan Details'!$D$7)</f>
        <v>4768.3896283398362</v>
      </c>
      <c r="E99" s="2">
        <f t="shared" si="9"/>
        <v>837081.73</v>
      </c>
      <c r="F99" s="8">
        <f t="shared" si="10"/>
        <v>0.41492295120578815</v>
      </c>
      <c r="G99" s="7">
        <f t="shared" si="11"/>
        <v>7</v>
      </c>
      <c r="H99" s="7">
        <f t="shared" si="12"/>
        <v>95</v>
      </c>
      <c r="I99" s="2">
        <f t="shared" si="17"/>
        <v>839060.25</v>
      </c>
      <c r="J99" s="2">
        <f>I99*('Loan Details'!$D$6/12)</f>
        <v>2789.8753312499998</v>
      </c>
      <c r="K99" s="2">
        <f>IF((I99+J99)&lt;'Loan Details'!$D$7,(I99+J99),'Loan Details'!$D$7)</f>
        <v>4768.3896283398362</v>
      </c>
      <c r="L99" s="2">
        <f>IF(I99+J99-K99=0,0,'Loan Details'!$D$12)</f>
        <v>0</v>
      </c>
      <c r="M99" s="2">
        <f t="shared" si="13"/>
        <v>837081.73</v>
      </c>
      <c r="N99" s="8">
        <f t="shared" si="14"/>
        <v>0.41492295120578815</v>
      </c>
    </row>
    <row r="100" spans="1:14" x14ac:dyDescent="0.2">
      <c r="A100" s="7">
        <f t="shared" si="15"/>
        <v>96</v>
      </c>
      <c r="B100" s="2">
        <f t="shared" si="16"/>
        <v>837081.73</v>
      </c>
      <c r="C100" s="2">
        <f>B100*('Loan Details'!$D$6/12)</f>
        <v>2783.2967522499998</v>
      </c>
      <c r="D100" s="2">
        <f>IF((B100+C100)&lt;'Loan Details'!$D$7,(B100+C100),'Loan Details'!$D$7)</f>
        <v>4768.3896283398362</v>
      </c>
      <c r="E100" s="2">
        <f t="shared" si="9"/>
        <v>835096.63</v>
      </c>
      <c r="F100" s="8">
        <f t="shared" si="10"/>
        <v>0.416302573995189</v>
      </c>
      <c r="G100" s="7">
        <f t="shared" si="11"/>
        <v>8</v>
      </c>
      <c r="H100" s="7">
        <f t="shared" si="12"/>
        <v>96</v>
      </c>
      <c r="I100" s="2">
        <f t="shared" si="17"/>
        <v>837081.73</v>
      </c>
      <c r="J100" s="2">
        <f>I100*('Loan Details'!$D$6/12)</f>
        <v>2783.2967522499998</v>
      </c>
      <c r="K100" s="2">
        <f>IF((I100+J100)&lt;'Loan Details'!$D$7,(I100+J100),'Loan Details'!$D$7)</f>
        <v>4768.3896283398362</v>
      </c>
      <c r="L100" s="2">
        <f>IF(I100+J100-K100=0,0,'Loan Details'!$D$12)</f>
        <v>0</v>
      </c>
      <c r="M100" s="2">
        <f t="shared" si="13"/>
        <v>835096.63</v>
      </c>
      <c r="N100" s="8">
        <f t="shared" si="14"/>
        <v>0.416302573995189</v>
      </c>
    </row>
    <row r="101" spans="1:14" x14ac:dyDescent="0.2">
      <c r="A101" s="7">
        <f t="shared" si="15"/>
        <v>97</v>
      </c>
      <c r="B101" s="2">
        <f t="shared" si="16"/>
        <v>835096.63</v>
      </c>
      <c r="C101" s="2">
        <f>B101*('Loan Details'!$D$6/12)</f>
        <v>2776.6962947499997</v>
      </c>
      <c r="D101" s="2">
        <f>IF((B101+C101)&lt;'Loan Details'!$D$7,(B101+C101),'Loan Details'!$D$7)</f>
        <v>4768.3896283398362</v>
      </c>
      <c r="E101" s="2">
        <f t="shared" si="9"/>
        <v>833104.93</v>
      </c>
      <c r="F101" s="8">
        <f t="shared" si="10"/>
        <v>0.41768678502122847</v>
      </c>
      <c r="G101" s="7">
        <f t="shared" si="11"/>
        <v>8</v>
      </c>
      <c r="H101" s="7">
        <f t="shared" si="12"/>
        <v>97</v>
      </c>
      <c r="I101" s="2">
        <f t="shared" si="17"/>
        <v>835096.63</v>
      </c>
      <c r="J101" s="2">
        <f>I101*('Loan Details'!$D$6/12)</f>
        <v>2776.6962947499997</v>
      </c>
      <c r="K101" s="2">
        <f>IF((I101+J101)&lt;'Loan Details'!$D$7,(I101+J101),'Loan Details'!$D$7)</f>
        <v>4768.3896283398362</v>
      </c>
      <c r="L101" s="2">
        <f>IF(I101+J101-K101=0,0,'Loan Details'!$D$12)</f>
        <v>0</v>
      </c>
      <c r="M101" s="2">
        <f t="shared" si="13"/>
        <v>833104.93</v>
      </c>
      <c r="N101" s="8">
        <f t="shared" si="14"/>
        <v>0.41768678502122847</v>
      </c>
    </row>
    <row r="102" spans="1:14" x14ac:dyDescent="0.2">
      <c r="A102" s="7">
        <f t="shared" si="15"/>
        <v>98</v>
      </c>
      <c r="B102" s="2">
        <f t="shared" si="16"/>
        <v>833104.93</v>
      </c>
      <c r="C102" s="2">
        <f>B102*('Loan Details'!$D$6/12)</f>
        <v>2770.07389225</v>
      </c>
      <c r="D102" s="2">
        <f>IF((B102+C102)&lt;'Loan Details'!$D$7,(B102+C102),'Loan Details'!$D$7)</f>
        <v>4768.3896283398362</v>
      </c>
      <c r="E102" s="2">
        <f t="shared" si="9"/>
        <v>831106.61</v>
      </c>
      <c r="F102" s="8">
        <f t="shared" si="10"/>
        <v>0.41907559822991447</v>
      </c>
      <c r="G102" s="7">
        <f t="shared" si="11"/>
        <v>8</v>
      </c>
      <c r="H102" s="7">
        <f t="shared" si="12"/>
        <v>98</v>
      </c>
      <c r="I102" s="2">
        <f t="shared" si="17"/>
        <v>833104.93</v>
      </c>
      <c r="J102" s="2">
        <f>I102*('Loan Details'!$D$6/12)</f>
        <v>2770.07389225</v>
      </c>
      <c r="K102" s="2">
        <f>IF((I102+J102)&lt;'Loan Details'!$D$7,(I102+J102),'Loan Details'!$D$7)</f>
        <v>4768.3896283398362</v>
      </c>
      <c r="L102" s="2">
        <f>IF(I102+J102-K102=0,0,'Loan Details'!$D$12)</f>
        <v>0</v>
      </c>
      <c r="M102" s="2">
        <f t="shared" si="13"/>
        <v>831106.61</v>
      </c>
      <c r="N102" s="8">
        <f t="shared" si="14"/>
        <v>0.41907559822991447</v>
      </c>
    </row>
    <row r="103" spans="1:14" x14ac:dyDescent="0.2">
      <c r="A103" s="7">
        <f t="shared" si="15"/>
        <v>99</v>
      </c>
      <c r="B103" s="2">
        <f t="shared" si="16"/>
        <v>831106.61</v>
      </c>
      <c r="C103" s="2">
        <f>B103*('Loan Details'!$D$6/12)</f>
        <v>2763.4294782499996</v>
      </c>
      <c r="D103" s="2">
        <f>IF((B103+C103)&lt;'Loan Details'!$D$7,(B103+C103),'Loan Details'!$D$7)</f>
        <v>4768.3896283398362</v>
      </c>
      <c r="E103" s="2">
        <f t="shared" si="9"/>
        <v>829101.64</v>
      </c>
      <c r="F103" s="8">
        <f t="shared" si="10"/>
        <v>0.42046902756725524</v>
      </c>
      <c r="G103" s="7">
        <f t="shared" si="11"/>
        <v>8</v>
      </c>
      <c r="H103" s="7">
        <f t="shared" si="12"/>
        <v>99</v>
      </c>
      <c r="I103" s="2">
        <f t="shared" si="17"/>
        <v>831106.61</v>
      </c>
      <c r="J103" s="2">
        <f>I103*('Loan Details'!$D$6/12)</f>
        <v>2763.4294782499996</v>
      </c>
      <c r="K103" s="2">
        <f>IF((I103+J103)&lt;'Loan Details'!$D$7,(I103+J103),'Loan Details'!$D$7)</f>
        <v>4768.3896283398362</v>
      </c>
      <c r="L103" s="2">
        <f>IF(I103+J103-K103=0,0,'Loan Details'!$D$12)</f>
        <v>0</v>
      </c>
      <c r="M103" s="2">
        <f t="shared" si="13"/>
        <v>829101.64</v>
      </c>
      <c r="N103" s="8">
        <f t="shared" si="14"/>
        <v>0.42046902756725524</v>
      </c>
    </row>
    <row r="104" spans="1:14" x14ac:dyDescent="0.2">
      <c r="A104" s="7">
        <f t="shared" si="15"/>
        <v>100</v>
      </c>
      <c r="B104" s="2">
        <f t="shared" si="16"/>
        <v>829101.64</v>
      </c>
      <c r="C104" s="2">
        <f>B104*('Loan Details'!$D$6/12)</f>
        <v>2756.7629529999999</v>
      </c>
      <c r="D104" s="2">
        <f>IF((B104+C104)&lt;'Loan Details'!$D$7,(B104+C104),'Loan Details'!$D$7)</f>
        <v>4768.3896283398362</v>
      </c>
      <c r="E104" s="2">
        <f t="shared" si="9"/>
        <v>827090.01</v>
      </c>
      <c r="F104" s="8">
        <f t="shared" si="10"/>
        <v>0.42186709395226263</v>
      </c>
      <c r="G104" s="7">
        <f t="shared" si="11"/>
        <v>8</v>
      </c>
      <c r="H104" s="7">
        <f t="shared" si="12"/>
        <v>100</v>
      </c>
      <c r="I104" s="2">
        <f t="shared" si="17"/>
        <v>829101.64</v>
      </c>
      <c r="J104" s="2">
        <f>I104*('Loan Details'!$D$6/12)</f>
        <v>2756.7629529999999</v>
      </c>
      <c r="K104" s="2">
        <f>IF((I104+J104)&lt;'Loan Details'!$D$7,(I104+J104),'Loan Details'!$D$7)</f>
        <v>4768.3896283398362</v>
      </c>
      <c r="L104" s="2">
        <f>IF(I104+J104-K104=0,0,'Loan Details'!$D$12)</f>
        <v>0</v>
      </c>
      <c r="M104" s="2">
        <f t="shared" si="13"/>
        <v>827090.01</v>
      </c>
      <c r="N104" s="8">
        <f t="shared" si="14"/>
        <v>0.42186709395226263</v>
      </c>
    </row>
    <row r="105" spans="1:14" x14ac:dyDescent="0.2">
      <c r="A105" s="7">
        <f t="shared" si="15"/>
        <v>101</v>
      </c>
      <c r="B105" s="2">
        <f t="shared" si="16"/>
        <v>827090.01</v>
      </c>
      <c r="C105" s="2">
        <f>B105*('Loan Details'!$D$6/12)</f>
        <v>2750.07428325</v>
      </c>
      <c r="D105" s="2">
        <f>IF((B105+C105)&lt;'Loan Details'!$D$7,(B105+C105),'Loan Details'!$D$7)</f>
        <v>4768.3896283398362</v>
      </c>
      <c r="E105" s="2">
        <f t="shared" si="9"/>
        <v>825071.69</v>
      </c>
      <c r="F105" s="8">
        <f t="shared" si="10"/>
        <v>0.4232698043579407</v>
      </c>
      <c r="G105" s="7">
        <f t="shared" si="11"/>
        <v>8</v>
      </c>
      <c r="H105" s="7">
        <f t="shared" si="12"/>
        <v>101</v>
      </c>
      <c r="I105" s="2">
        <f t="shared" si="17"/>
        <v>827090.01</v>
      </c>
      <c r="J105" s="2">
        <f>I105*('Loan Details'!$D$6/12)</f>
        <v>2750.07428325</v>
      </c>
      <c r="K105" s="2">
        <f>IF((I105+J105)&lt;'Loan Details'!$D$7,(I105+J105),'Loan Details'!$D$7)</f>
        <v>4768.3896283398362</v>
      </c>
      <c r="L105" s="2">
        <f>IF(I105+J105-K105=0,0,'Loan Details'!$D$12)</f>
        <v>0</v>
      </c>
      <c r="M105" s="2">
        <f t="shared" si="13"/>
        <v>825071.69</v>
      </c>
      <c r="N105" s="8">
        <f t="shared" si="14"/>
        <v>0.4232698043579407</v>
      </c>
    </row>
    <row r="106" spans="1:14" x14ac:dyDescent="0.2">
      <c r="A106" s="7">
        <f t="shared" si="15"/>
        <v>102</v>
      </c>
      <c r="B106" s="2">
        <f t="shared" si="16"/>
        <v>825071.69</v>
      </c>
      <c r="C106" s="2">
        <f>B106*('Loan Details'!$D$6/12)</f>
        <v>2743.3633692499998</v>
      </c>
      <c r="D106" s="2">
        <f>IF((B106+C106)&lt;'Loan Details'!$D$7,(B106+C106),'Loan Details'!$D$7)</f>
        <v>4768.3896283398362</v>
      </c>
      <c r="E106" s="2">
        <f t="shared" si="9"/>
        <v>823046.66</v>
      </c>
      <c r="F106" s="8">
        <f t="shared" si="10"/>
        <v>0.42467717970330165</v>
      </c>
      <c r="G106" s="7">
        <f t="shared" si="11"/>
        <v>8</v>
      </c>
      <c r="H106" s="7">
        <f t="shared" si="12"/>
        <v>102</v>
      </c>
      <c r="I106" s="2">
        <f t="shared" si="17"/>
        <v>825071.69</v>
      </c>
      <c r="J106" s="2">
        <f>I106*('Loan Details'!$D$6/12)</f>
        <v>2743.3633692499998</v>
      </c>
      <c r="K106" s="2">
        <f>IF((I106+J106)&lt;'Loan Details'!$D$7,(I106+J106),'Loan Details'!$D$7)</f>
        <v>4768.3896283398362</v>
      </c>
      <c r="L106" s="2">
        <f>IF(I106+J106-K106=0,0,'Loan Details'!$D$12)</f>
        <v>0</v>
      </c>
      <c r="M106" s="2">
        <f t="shared" si="13"/>
        <v>823046.66</v>
      </c>
      <c r="N106" s="8">
        <f t="shared" si="14"/>
        <v>0.42467717970330165</v>
      </c>
    </row>
    <row r="107" spans="1:14" x14ac:dyDescent="0.2">
      <c r="A107" s="7">
        <f t="shared" si="15"/>
        <v>103</v>
      </c>
      <c r="B107" s="2">
        <f t="shared" si="16"/>
        <v>823046.66</v>
      </c>
      <c r="C107" s="2">
        <f>B107*('Loan Details'!$D$6/12)</f>
        <v>2736.6301444999999</v>
      </c>
      <c r="D107" s="2">
        <f>IF((B107+C107)&lt;'Loan Details'!$D$7,(B107+C107),'Loan Details'!$D$7)</f>
        <v>4768.3896283398362</v>
      </c>
      <c r="E107" s="2">
        <f t="shared" si="9"/>
        <v>821014.9</v>
      </c>
      <c r="F107" s="8">
        <f t="shared" si="10"/>
        <v>0.42608923393435327</v>
      </c>
      <c r="G107" s="7">
        <f t="shared" si="11"/>
        <v>8</v>
      </c>
      <c r="H107" s="7">
        <f t="shared" si="12"/>
        <v>103</v>
      </c>
      <c r="I107" s="2">
        <f t="shared" si="17"/>
        <v>823046.66</v>
      </c>
      <c r="J107" s="2">
        <f>I107*('Loan Details'!$D$6/12)</f>
        <v>2736.6301444999999</v>
      </c>
      <c r="K107" s="2">
        <f>IF((I107+J107)&lt;'Loan Details'!$D$7,(I107+J107),'Loan Details'!$D$7)</f>
        <v>4768.3896283398362</v>
      </c>
      <c r="L107" s="2">
        <f>IF(I107+J107-K107=0,0,'Loan Details'!$D$12)</f>
        <v>0</v>
      </c>
      <c r="M107" s="2">
        <f t="shared" si="13"/>
        <v>821014.9</v>
      </c>
      <c r="N107" s="8">
        <f t="shared" si="14"/>
        <v>0.42608923393435327</v>
      </c>
    </row>
    <row r="108" spans="1:14" x14ac:dyDescent="0.2">
      <c r="A108" s="7">
        <f t="shared" si="15"/>
        <v>104</v>
      </c>
      <c r="B108" s="2">
        <f t="shared" si="16"/>
        <v>821014.9</v>
      </c>
      <c r="C108" s="2">
        <f>B108*('Loan Details'!$D$6/12)</f>
        <v>2729.8745424999997</v>
      </c>
      <c r="D108" s="2">
        <f>IF((B108+C108)&lt;'Loan Details'!$D$7,(B108+C108),'Loan Details'!$D$7)</f>
        <v>4768.3896283398362</v>
      </c>
      <c r="E108" s="2">
        <f t="shared" si="9"/>
        <v>818976.38</v>
      </c>
      <c r="F108" s="8">
        <f t="shared" si="10"/>
        <v>0.42750598099710369</v>
      </c>
      <c r="G108" s="7">
        <f t="shared" si="11"/>
        <v>8</v>
      </c>
      <c r="H108" s="7">
        <f t="shared" si="12"/>
        <v>104</v>
      </c>
      <c r="I108" s="2">
        <f t="shared" si="17"/>
        <v>821014.9</v>
      </c>
      <c r="J108" s="2">
        <f>I108*('Loan Details'!$D$6/12)</f>
        <v>2729.8745424999997</v>
      </c>
      <c r="K108" s="2">
        <f>IF((I108+J108)&lt;'Loan Details'!$D$7,(I108+J108),'Loan Details'!$D$7)</f>
        <v>4768.3896283398362</v>
      </c>
      <c r="L108" s="2">
        <f>IF(I108+J108-K108=0,0,'Loan Details'!$D$12)</f>
        <v>0</v>
      </c>
      <c r="M108" s="2">
        <f t="shared" si="13"/>
        <v>818976.38</v>
      </c>
      <c r="N108" s="8">
        <f t="shared" si="14"/>
        <v>0.42750598099710369</v>
      </c>
    </row>
    <row r="109" spans="1:14" x14ac:dyDescent="0.2">
      <c r="A109" s="7">
        <f t="shared" si="15"/>
        <v>105</v>
      </c>
      <c r="B109" s="2">
        <f t="shared" si="16"/>
        <v>818976.38</v>
      </c>
      <c r="C109" s="2">
        <f>B109*('Loan Details'!$D$6/12)</f>
        <v>2723.0964635</v>
      </c>
      <c r="D109" s="2">
        <f>IF((B109+C109)&lt;'Loan Details'!$D$7,(B109+C109),'Loan Details'!$D$7)</f>
        <v>4768.3896283398362</v>
      </c>
      <c r="E109" s="2">
        <f t="shared" si="9"/>
        <v>816931.08</v>
      </c>
      <c r="F109" s="8">
        <f t="shared" si="10"/>
        <v>0.42892744181056486</v>
      </c>
      <c r="G109" s="7">
        <f t="shared" si="11"/>
        <v>8</v>
      </c>
      <c r="H109" s="7">
        <f t="shared" si="12"/>
        <v>105</v>
      </c>
      <c r="I109" s="2">
        <f t="shared" si="17"/>
        <v>818976.38</v>
      </c>
      <c r="J109" s="2">
        <f>I109*('Loan Details'!$D$6/12)</f>
        <v>2723.0964635</v>
      </c>
      <c r="K109" s="2">
        <f>IF((I109+J109)&lt;'Loan Details'!$D$7,(I109+J109),'Loan Details'!$D$7)</f>
        <v>4768.3896283398362</v>
      </c>
      <c r="L109" s="2">
        <f>IF(I109+J109-K109=0,0,'Loan Details'!$D$12)</f>
        <v>0</v>
      </c>
      <c r="M109" s="2">
        <f t="shared" si="13"/>
        <v>816931.08</v>
      </c>
      <c r="N109" s="8">
        <f t="shared" si="14"/>
        <v>0.42892744181056486</v>
      </c>
    </row>
    <row r="110" spans="1:14" x14ac:dyDescent="0.2">
      <c r="A110" s="7">
        <f t="shared" si="15"/>
        <v>106</v>
      </c>
      <c r="B110" s="2">
        <f t="shared" si="16"/>
        <v>816931.08</v>
      </c>
      <c r="C110" s="2">
        <f>B110*('Loan Details'!$D$6/12)</f>
        <v>2716.2958409999997</v>
      </c>
      <c r="D110" s="2">
        <f>IF((B110+C110)&lt;'Loan Details'!$D$7,(B110+C110),'Loan Details'!$D$7)</f>
        <v>4768.3896283398362</v>
      </c>
      <c r="E110" s="2">
        <f t="shared" si="9"/>
        <v>814878.98</v>
      </c>
      <c r="F110" s="8">
        <f t="shared" si="10"/>
        <v>0.43035363032074503</v>
      </c>
      <c r="G110" s="7">
        <f t="shared" si="11"/>
        <v>8</v>
      </c>
      <c r="H110" s="7">
        <f t="shared" si="12"/>
        <v>106</v>
      </c>
      <c r="I110" s="2">
        <f t="shared" si="17"/>
        <v>816931.08</v>
      </c>
      <c r="J110" s="2">
        <f>I110*('Loan Details'!$D$6/12)</f>
        <v>2716.2958409999997</v>
      </c>
      <c r="K110" s="2">
        <f>IF((I110+J110)&lt;'Loan Details'!$D$7,(I110+J110),'Loan Details'!$D$7)</f>
        <v>4768.3896283398362</v>
      </c>
      <c r="L110" s="2">
        <f>IF(I110+J110-K110=0,0,'Loan Details'!$D$12)</f>
        <v>0</v>
      </c>
      <c r="M110" s="2">
        <f t="shared" si="13"/>
        <v>814878.98</v>
      </c>
      <c r="N110" s="8">
        <f t="shared" si="14"/>
        <v>0.43035363032074503</v>
      </c>
    </row>
    <row r="111" spans="1:14" x14ac:dyDescent="0.2">
      <c r="A111" s="7">
        <f t="shared" si="15"/>
        <v>107</v>
      </c>
      <c r="B111" s="2">
        <f t="shared" si="16"/>
        <v>814878.98</v>
      </c>
      <c r="C111" s="2">
        <f>B111*('Loan Details'!$D$6/12)</f>
        <v>2709.4726084999998</v>
      </c>
      <c r="D111" s="2">
        <f>IF((B111+C111)&lt;'Loan Details'!$D$7,(B111+C111),'Loan Details'!$D$7)</f>
        <v>4768.3896283398362</v>
      </c>
      <c r="E111" s="2">
        <f t="shared" si="9"/>
        <v>812820.06</v>
      </c>
      <c r="F111" s="8">
        <f t="shared" si="10"/>
        <v>0.43178456047365188</v>
      </c>
      <c r="G111" s="7">
        <f t="shared" si="11"/>
        <v>8</v>
      </c>
      <c r="H111" s="7">
        <f t="shared" si="12"/>
        <v>107</v>
      </c>
      <c r="I111" s="2">
        <f t="shared" si="17"/>
        <v>814878.98</v>
      </c>
      <c r="J111" s="2">
        <f>I111*('Loan Details'!$D$6/12)</f>
        <v>2709.4726084999998</v>
      </c>
      <c r="K111" s="2">
        <f>IF((I111+J111)&lt;'Loan Details'!$D$7,(I111+J111),'Loan Details'!$D$7)</f>
        <v>4768.3896283398362</v>
      </c>
      <c r="L111" s="2">
        <f>IF(I111+J111-K111=0,0,'Loan Details'!$D$12)</f>
        <v>0</v>
      </c>
      <c r="M111" s="2">
        <f t="shared" si="13"/>
        <v>812820.06</v>
      </c>
      <c r="N111" s="8">
        <f t="shared" si="14"/>
        <v>0.43178456047365188</v>
      </c>
    </row>
    <row r="112" spans="1:14" x14ac:dyDescent="0.2">
      <c r="A112" s="7">
        <f t="shared" si="15"/>
        <v>108</v>
      </c>
      <c r="B112" s="2">
        <f t="shared" si="16"/>
        <v>812820.06</v>
      </c>
      <c r="C112" s="2">
        <f>B112*('Loan Details'!$D$6/12)</f>
        <v>2702.6266995000001</v>
      </c>
      <c r="D112" s="2">
        <f>IF((B112+C112)&lt;'Loan Details'!$D$7,(B112+C112),'Loan Details'!$D$7)</f>
        <v>4768.3896283398362</v>
      </c>
      <c r="E112" s="2">
        <f t="shared" si="9"/>
        <v>810754.29</v>
      </c>
      <c r="F112" s="8">
        <f t="shared" si="10"/>
        <v>0.43322024621529354</v>
      </c>
      <c r="G112" s="7">
        <f t="shared" si="11"/>
        <v>9</v>
      </c>
      <c r="H112" s="7">
        <f t="shared" si="12"/>
        <v>108</v>
      </c>
      <c r="I112" s="2">
        <f t="shared" si="17"/>
        <v>812820.06</v>
      </c>
      <c r="J112" s="2">
        <f>I112*('Loan Details'!$D$6/12)</f>
        <v>2702.6266995000001</v>
      </c>
      <c r="K112" s="2">
        <f>IF((I112+J112)&lt;'Loan Details'!$D$7,(I112+J112),'Loan Details'!$D$7)</f>
        <v>4768.3896283398362</v>
      </c>
      <c r="L112" s="2">
        <f>IF(I112+J112-K112=0,0,'Loan Details'!$D$12)</f>
        <v>0</v>
      </c>
      <c r="M112" s="2">
        <f t="shared" si="13"/>
        <v>810754.29</v>
      </c>
      <c r="N112" s="8">
        <f t="shared" si="14"/>
        <v>0.43322024621529354</v>
      </c>
    </row>
    <row r="113" spans="1:14" x14ac:dyDescent="0.2">
      <c r="A113" s="7">
        <f t="shared" si="15"/>
        <v>109</v>
      </c>
      <c r="B113" s="2">
        <f t="shared" si="16"/>
        <v>810754.29</v>
      </c>
      <c r="C113" s="2">
        <f>B113*('Loan Details'!$D$6/12)</f>
        <v>2695.7580142500001</v>
      </c>
      <c r="D113" s="2">
        <f>IF((B113+C113)&lt;'Loan Details'!$D$7,(B113+C113),'Loan Details'!$D$7)</f>
        <v>4768.3896283398362</v>
      </c>
      <c r="E113" s="2">
        <f t="shared" si="9"/>
        <v>808681.65</v>
      </c>
      <c r="F113" s="8">
        <f t="shared" si="10"/>
        <v>0.4346607084646823</v>
      </c>
      <c r="G113" s="7">
        <f t="shared" si="11"/>
        <v>9</v>
      </c>
      <c r="H113" s="7">
        <f t="shared" si="12"/>
        <v>109</v>
      </c>
      <c r="I113" s="2">
        <f t="shared" si="17"/>
        <v>810754.29</v>
      </c>
      <c r="J113" s="2">
        <f>I113*('Loan Details'!$D$6/12)</f>
        <v>2695.7580142500001</v>
      </c>
      <c r="K113" s="2">
        <f>IF((I113+J113)&lt;'Loan Details'!$D$7,(I113+J113),'Loan Details'!$D$7)</f>
        <v>4768.3896283398362</v>
      </c>
      <c r="L113" s="2">
        <f>IF(I113+J113-K113=0,0,'Loan Details'!$D$12)</f>
        <v>0</v>
      </c>
      <c r="M113" s="2">
        <f t="shared" si="13"/>
        <v>808681.65</v>
      </c>
      <c r="N113" s="8">
        <f t="shared" si="14"/>
        <v>0.4346607084646823</v>
      </c>
    </row>
    <row r="114" spans="1:14" x14ac:dyDescent="0.2">
      <c r="A114" s="7">
        <f t="shared" si="15"/>
        <v>110</v>
      </c>
      <c r="B114" s="2">
        <f t="shared" si="16"/>
        <v>808681.65</v>
      </c>
      <c r="C114" s="2">
        <f>B114*('Loan Details'!$D$6/12)</f>
        <v>2688.86648625</v>
      </c>
      <c r="D114" s="2">
        <f>IF((B114+C114)&lt;'Loan Details'!$D$7,(B114+C114),'Loan Details'!$D$7)</f>
        <v>4768.3896283398362</v>
      </c>
      <c r="E114" s="2">
        <f t="shared" si="9"/>
        <v>806602.12</v>
      </c>
      <c r="F114" s="8">
        <f t="shared" si="10"/>
        <v>0.43610596116782585</v>
      </c>
      <c r="G114" s="7">
        <f t="shared" si="11"/>
        <v>9</v>
      </c>
      <c r="H114" s="7">
        <f t="shared" si="12"/>
        <v>110</v>
      </c>
      <c r="I114" s="2">
        <f t="shared" si="17"/>
        <v>808681.65</v>
      </c>
      <c r="J114" s="2">
        <f>I114*('Loan Details'!$D$6/12)</f>
        <v>2688.86648625</v>
      </c>
      <c r="K114" s="2">
        <f>IF((I114+J114)&lt;'Loan Details'!$D$7,(I114+J114),'Loan Details'!$D$7)</f>
        <v>4768.3896283398362</v>
      </c>
      <c r="L114" s="2">
        <f>IF(I114+J114-K114=0,0,'Loan Details'!$D$12)</f>
        <v>0</v>
      </c>
      <c r="M114" s="2">
        <f t="shared" si="13"/>
        <v>806602.12</v>
      </c>
      <c r="N114" s="8">
        <f t="shared" si="14"/>
        <v>0.43610596116782585</v>
      </c>
    </row>
    <row r="115" spans="1:14" x14ac:dyDescent="0.2">
      <c r="A115" s="7">
        <f t="shared" si="15"/>
        <v>111</v>
      </c>
      <c r="B115" s="2">
        <f t="shared" si="16"/>
        <v>806602.12</v>
      </c>
      <c r="C115" s="2">
        <f>B115*('Loan Details'!$D$6/12)</f>
        <v>2681.952049</v>
      </c>
      <c r="D115" s="2">
        <f>IF((B115+C115)&lt;'Loan Details'!$D$7,(B115+C115),'Loan Details'!$D$7)</f>
        <v>4768.3896283398362</v>
      </c>
      <c r="E115" s="2">
        <f t="shared" si="9"/>
        <v>804515.68</v>
      </c>
      <c r="F115" s="8">
        <f t="shared" si="10"/>
        <v>0.43755601827073243</v>
      </c>
      <c r="G115" s="7">
        <f t="shared" si="11"/>
        <v>9</v>
      </c>
      <c r="H115" s="7">
        <f t="shared" si="12"/>
        <v>111</v>
      </c>
      <c r="I115" s="2">
        <f t="shared" si="17"/>
        <v>806602.12</v>
      </c>
      <c r="J115" s="2">
        <f>I115*('Loan Details'!$D$6/12)</f>
        <v>2681.952049</v>
      </c>
      <c r="K115" s="2">
        <f>IF((I115+J115)&lt;'Loan Details'!$D$7,(I115+J115),'Loan Details'!$D$7)</f>
        <v>4768.3896283398362</v>
      </c>
      <c r="L115" s="2">
        <f>IF(I115+J115-K115=0,0,'Loan Details'!$D$12)</f>
        <v>0</v>
      </c>
      <c r="M115" s="2">
        <f t="shared" si="13"/>
        <v>804515.68</v>
      </c>
      <c r="N115" s="8">
        <f t="shared" si="14"/>
        <v>0.43755601827073243</v>
      </c>
    </row>
    <row r="116" spans="1:14" x14ac:dyDescent="0.2">
      <c r="A116" s="7">
        <f t="shared" si="15"/>
        <v>112</v>
      </c>
      <c r="B116" s="2">
        <f t="shared" si="16"/>
        <v>804515.68</v>
      </c>
      <c r="C116" s="2">
        <f>B116*('Loan Details'!$D$6/12)</f>
        <v>2675.0146359999999</v>
      </c>
      <c r="D116" s="2">
        <f>IF((B116+C116)&lt;'Loan Details'!$D$7,(B116+C116),'Loan Details'!$D$7)</f>
        <v>4768.3896283398362</v>
      </c>
      <c r="E116" s="2">
        <f t="shared" si="9"/>
        <v>802422.3</v>
      </c>
      <c r="F116" s="8">
        <f t="shared" si="10"/>
        <v>0.43901089371940993</v>
      </c>
      <c r="G116" s="7">
        <f t="shared" si="11"/>
        <v>9</v>
      </c>
      <c r="H116" s="7">
        <f t="shared" si="12"/>
        <v>112</v>
      </c>
      <c r="I116" s="2">
        <f t="shared" si="17"/>
        <v>804515.68</v>
      </c>
      <c r="J116" s="2">
        <f>I116*('Loan Details'!$D$6/12)</f>
        <v>2675.0146359999999</v>
      </c>
      <c r="K116" s="2">
        <f>IF((I116+J116)&lt;'Loan Details'!$D$7,(I116+J116),'Loan Details'!$D$7)</f>
        <v>4768.3896283398362</v>
      </c>
      <c r="L116" s="2">
        <f>IF(I116+J116-K116=0,0,'Loan Details'!$D$12)</f>
        <v>0</v>
      </c>
      <c r="M116" s="2">
        <f t="shared" si="13"/>
        <v>802422.3</v>
      </c>
      <c r="N116" s="8">
        <f t="shared" si="14"/>
        <v>0.43901089371940993</v>
      </c>
    </row>
    <row r="117" spans="1:14" x14ac:dyDescent="0.2">
      <c r="A117" s="7">
        <f t="shared" si="15"/>
        <v>113</v>
      </c>
      <c r="B117" s="2">
        <f t="shared" si="16"/>
        <v>802422.3</v>
      </c>
      <c r="C117" s="2">
        <f>B117*('Loan Details'!$D$6/12)</f>
        <v>2668.0541475</v>
      </c>
      <c r="D117" s="2">
        <f>IF((B117+C117)&lt;'Loan Details'!$D$7,(B117+C117),'Loan Details'!$D$7)</f>
        <v>4768.3896283398362</v>
      </c>
      <c r="E117" s="2">
        <f t="shared" si="9"/>
        <v>800321.96</v>
      </c>
      <c r="F117" s="8">
        <f t="shared" si="10"/>
        <v>0.44047060843287034</v>
      </c>
      <c r="G117" s="7">
        <f t="shared" si="11"/>
        <v>9</v>
      </c>
      <c r="H117" s="7">
        <f t="shared" si="12"/>
        <v>113</v>
      </c>
      <c r="I117" s="2">
        <f t="shared" si="17"/>
        <v>802422.3</v>
      </c>
      <c r="J117" s="2">
        <f>I117*('Loan Details'!$D$6/12)</f>
        <v>2668.0541475</v>
      </c>
      <c r="K117" s="2">
        <f>IF((I117+J117)&lt;'Loan Details'!$D$7,(I117+J117),'Loan Details'!$D$7)</f>
        <v>4768.3896283398362</v>
      </c>
      <c r="L117" s="2">
        <f>IF(I117+J117-K117=0,0,'Loan Details'!$D$12)</f>
        <v>0</v>
      </c>
      <c r="M117" s="2">
        <f t="shared" si="13"/>
        <v>800321.96</v>
      </c>
      <c r="N117" s="8">
        <f t="shared" si="14"/>
        <v>0.44047060843287034</v>
      </c>
    </row>
    <row r="118" spans="1:14" x14ac:dyDescent="0.2">
      <c r="A118" s="7">
        <f t="shared" si="15"/>
        <v>114</v>
      </c>
      <c r="B118" s="2">
        <f t="shared" si="16"/>
        <v>800321.96</v>
      </c>
      <c r="C118" s="2">
        <f>B118*('Loan Details'!$D$6/12)</f>
        <v>2661.0705169999997</v>
      </c>
      <c r="D118" s="2">
        <f>IF((B118+C118)&lt;'Loan Details'!$D$7,(B118+C118),'Loan Details'!$D$7)</f>
        <v>4768.3896283398362</v>
      </c>
      <c r="E118" s="2">
        <f t="shared" si="9"/>
        <v>798214.64</v>
      </c>
      <c r="F118" s="8">
        <f t="shared" si="10"/>
        <v>0.44193517635712187</v>
      </c>
      <c r="G118" s="7">
        <f t="shared" si="11"/>
        <v>9</v>
      </c>
      <c r="H118" s="7">
        <f t="shared" si="12"/>
        <v>114</v>
      </c>
      <c r="I118" s="2">
        <f t="shared" si="17"/>
        <v>800321.96</v>
      </c>
      <c r="J118" s="2">
        <f>I118*('Loan Details'!$D$6/12)</f>
        <v>2661.0705169999997</v>
      </c>
      <c r="K118" s="2">
        <f>IF((I118+J118)&lt;'Loan Details'!$D$7,(I118+J118),'Loan Details'!$D$7)</f>
        <v>4768.3896283398362</v>
      </c>
      <c r="L118" s="2">
        <f>IF(I118+J118-K118=0,0,'Loan Details'!$D$12)</f>
        <v>0</v>
      </c>
      <c r="M118" s="2">
        <f t="shared" si="13"/>
        <v>798214.64</v>
      </c>
      <c r="N118" s="8">
        <f t="shared" si="14"/>
        <v>0.44193517635712187</v>
      </c>
    </row>
    <row r="119" spans="1:14" x14ac:dyDescent="0.2">
      <c r="A119" s="7">
        <f t="shared" si="15"/>
        <v>115</v>
      </c>
      <c r="B119" s="2">
        <f t="shared" si="16"/>
        <v>798214.64</v>
      </c>
      <c r="C119" s="2">
        <f>B119*('Loan Details'!$D$6/12)</f>
        <v>2654.063678</v>
      </c>
      <c r="D119" s="2">
        <f>IF((B119+C119)&lt;'Loan Details'!$D$7,(B119+C119),'Loan Details'!$D$7)</f>
        <v>4768.3896283398362</v>
      </c>
      <c r="E119" s="2">
        <f t="shared" si="9"/>
        <v>796100.31</v>
      </c>
      <c r="F119" s="8">
        <f t="shared" si="10"/>
        <v>0.44340461143817234</v>
      </c>
      <c r="G119" s="7">
        <f t="shared" si="11"/>
        <v>9</v>
      </c>
      <c r="H119" s="7">
        <f t="shared" si="12"/>
        <v>115</v>
      </c>
      <c r="I119" s="2">
        <f t="shared" si="17"/>
        <v>798214.64</v>
      </c>
      <c r="J119" s="2">
        <f>I119*('Loan Details'!$D$6/12)</f>
        <v>2654.063678</v>
      </c>
      <c r="K119" s="2">
        <f>IF((I119+J119)&lt;'Loan Details'!$D$7,(I119+J119),'Loan Details'!$D$7)</f>
        <v>4768.3896283398362</v>
      </c>
      <c r="L119" s="2">
        <f>IF(I119+J119-K119=0,0,'Loan Details'!$D$12)</f>
        <v>0</v>
      </c>
      <c r="M119" s="2">
        <f t="shared" si="13"/>
        <v>796100.31</v>
      </c>
      <c r="N119" s="8">
        <f t="shared" si="14"/>
        <v>0.44340461143817234</v>
      </c>
    </row>
    <row r="120" spans="1:14" x14ac:dyDescent="0.2">
      <c r="A120" s="7">
        <f t="shared" si="15"/>
        <v>116</v>
      </c>
      <c r="B120" s="2">
        <f t="shared" si="16"/>
        <v>796100.31</v>
      </c>
      <c r="C120" s="2">
        <f>B120*('Loan Details'!$D$6/12)</f>
        <v>2647.03353075</v>
      </c>
      <c r="D120" s="2">
        <f>IF((B120+C120)&lt;'Loan Details'!$D$7,(B120+C120),'Loan Details'!$D$7)</f>
        <v>4768.3896283398362</v>
      </c>
      <c r="E120" s="2">
        <f t="shared" si="9"/>
        <v>793978.95</v>
      </c>
      <c r="F120" s="8">
        <f t="shared" si="10"/>
        <v>0.44487893459503391</v>
      </c>
      <c r="G120" s="7">
        <f t="shared" si="11"/>
        <v>9</v>
      </c>
      <c r="H120" s="7">
        <f t="shared" si="12"/>
        <v>116</v>
      </c>
      <c r="I120" s="2">
        <f t="shared" si="17"/>
        <v>796100.31</v>
      </c>
      <c r="J120" s="2">
        <f>I120*('Loan Details'!$D$6/12)</f>
        <v>2647.03353075</v>
      </c>
      <c r="K120" s="2">
        <f>IF((I120+J120)&lt;'Loan Details'!$D$7,(I120+J120),'Loan Details'!$D$7)</f>
        <v>4768.3896283398362</v>
      </c>
      <c r="L120" s="2">
        <f>IF(I120+J120-K120=0,0,'Loan Details'!$D$12)</f>
        <v>0</v>
      </c>
      <c r="M120" s="2">
        <f t="shared" si="13"/>
        <v>793978.95</v>
      </c>
      <c r="N120" s="8">
        <f t="shared" si="14"/>
        <v>0.44487893459503391</v>
      </c>
    </row>
    <row r="121" spans="1:14" x14ac:dyDescent="0.2">
      <c r="A121" s="7">
        <f t="shared" si="15"/>
        <v>117</v>
      </c>
      <c r="B121" s="2">
        <f t="shared" si="16"/>
        <v>793978.95</v>
      </c>
      <c r="C121" s="2">
        <f>B121*('Loan Details'!$D$6/12)</f>
        <v>2639.9800087499998</v>
      </c>
      <c r="D121" s="2">
        <f>IF((B121+C121)&lt;'Loan Details'!$D$7,(B121+C121),'Loan Details'!$D$7)</f>
        <v>4768.3896283398362</v>
      </c>
      <c r="E121" s="2">
        <f t="shared" si="9"/>
        <v>791850.54</v>
      </c>
      <c r="F121" s="8">
        <f t="shared" si="10"/>
        <v>0.44635815977371462</v>
      </c>
      <c r="G121" s="7">
        <f t="shared" si="11"/>
        <v>9</v>
      </c>
      <c r="H121" s="7">
        <f t="shared" si="12"/>
        <v>117</v>
      </c>
      <c r="I121" s="2">
        <f t="shared" si="17"/>
        <v>793978.95</v>
      </c>
      <c r="J121" s="2">
        <f>I121*('Loan Details'!$D$6/12)</f>
        <v>2639.9800087499998</v>
      </c>
      <c r="K121" s="2">
        <f>IF((I121+J121)&lt;'Loan Details'!$D$7,(I121+J121),'Loan Details'!$D$7)</f>
        <v>4768.3896283398362</v>
      </c>
      <c r="L121" s="2">
        <f>IF(I121+J121-K121=0,0,'Loan Details'!$D$12)</f>
        <v>0</v>
      </c>
      <c r="M121" s="2">
        <f t="shared" si="13"/>
        <v>791850.54</v>
      </c>
      <c r="N121" s="8">
        <f t="shared" si="14"/>
        <v>0.44635815977371462</v>
      </c>
    </row>
    <row r="122" spans="1:14" x14ac:dyDescent="0.2">
      <c r="A122" s="7">
        <f t="shared" si="15"/>
        <v>118</v>
      </c>
      <c r="B122" s="2">
        <f t="shared" si="16"/>
        <v>791850.54</v>
      </c>
      <c r="C122" s="2">
        <f>B122*('Loan Details'!$D$6/12)</f>
        <v>2632.9030455000002</v>
      </c>
      <c r="D122" s="2">
        <f>IF((B122+C122)&lt;'Loan Details'!$D$7,(B122+C122),'Loan Details'!$D$7)</f>
        <v>4768.3896283398362</v>
      </c>
      <c r="E122" s="2">
        <f t="shared" si="9"/>
        <v>789715.05</v>
      </c>
      <c r="F122" s="8">
        <f t="shared" si="10"/>
        <v>0.44784230092022237</v>
      </c>
      <c r="G122" s="7">
        <f t="shared" si="11"/>
        <v>9</v>
      </c>
      <c r="H122" s="7">
        <f t="shared" si="12"/>
        <v>118</v>
      </c>
      <c r="I122" s="2">
        <f t="shared" si="17"/>
        <v>791850.54</v>
      </c>
      <c r="J122" s="2">
        <f>I122*('Loan Details'!$D$6/12)</f>
        <v>2632.9030455000002</v>
      </c>
      <c r="K122" s="2">
        <f>IF((I122+J122)&lt;'Loan Details'!$D$7,(I122+J122),'Loan Details'!$D$7)</f>
        <v>4768.3896283398362</v>
      </c>
      <c r="L122" s="2">
        <f>IF(I122+J122-K122=0,0,'Loan Details'!$D$12)</f>
        <v>0</v>
      </c>
      <c r="M122" s="2">
        <f t="shared" si="13"/>
        <v>789715.05</v>
      </c>
      <c r="N122" s="8">
        <f t="shared" si="14"/>
        <v>0.44784230092022237</v>
      </c>
    </row>
    <row r="123" spans="1:14" x14ac:dyDescent="0.2">
      <c r="A123" s="7">
        <f t="shared" si="15"/>
        <v>119</v>
      </c>
      <c r="B123" s="2">
        <f t="shared" si="16"/>
        <v>789715.05</v>
      </c>
      <c r="C123" s="2">
        <f>B123*('Loan Details'!$D$6/12)</f>
        <v>2625.8025412500001</v>
      </c>
      <c r="D123" s="2">
        <f>IF((B123+C123)&lt;'Loan Details'!$D$7,(B123+C123),'Loan Details'!$D$7)</f>
        <v>4768.3896283398362</v>
      </c>
      <c r="E123" s="2">
        <f t="shared" si="9"/>
        <v>787572.46</v>
      </c>
      <c r="F123" s="8">
        <f t="shared" si="10"/>
        <v>0.44933137895356923</v>
      </c>
      <c r="G123" s="7">
        <f t="shared" si="11"/>
        <v>9</v>
      </c>
      <c r="H123" s="7">
        <f t="shared" si="12"/>
        <v>119</v>
      </c>
      <c r="I123" s="2">
        <f t="shared" si="17"/>
        <v>789715.05</v>
      </c>
      <c r="J123" s="2">
        <f>I123*('Loan Details'!$D$6/12)</f>
        <v>2625.8025412500001</v>
      </c>
      <c r="K123" s="2">
        <f>IF((I123+J123)&lt;'Loan Details'!$D$7,(I123+J123),'Loan Details'!$D$7)</f>
        <v>4768.3896283398362</v>
      </c>
      <c r="L123" s="2">
        <f>IF(I123+J123-K123=0,0,'Loan Details'!$D$12)</f>
        <v>0</v>
      </c>
      <c r="M123" s="2">
        <f t="shared" si="13"/>
        <v>787572.46</v>
      </c>
      <c r="N123" s="8">
        <f t="shared" si="14"/>
        <v>0.44933137895356923</v>
      </c>
    </row>
    <row r="124" spans="1:14" x14ac:dyDescent="0.2">
      <c r="A124" s="7">
        <f t="shared" si="15"/>
        <v>120</v>
      </c>
      <c r="B124" s="2">
        <f t="shared" si="16"/>
        <v>787572.46</v>
      </c>
      <c r="C124" s="2">
        <f>B124*('Loan Details'!$D$6/12)</f>
        <v>2618.6784294999998</v>
      </c>
      <c r="D124" s="2">
        <f>IF((B124+C124)&lt;'Loan Details'!$D$7,(B124+C124),'Loan Details'!$D$7)</f>
        <v>4768.3896283398362</v>
      </c>
      <c r="E124" s="2">
        <f t="shared" si="9"/>
        <v>785422.74</v>
      </c>
      <c r="F124" s="8">
        <f t="shared" si="10"/>
        <v>0.45082540781976332</v>
      </c>
      <c r="G124" s="7">
        <f t="shared" si="11"/>
        <v>10</v>
      </c>
      <c r="H124" s="7">
        <f t="shared" si="12"/>
        <v>120</v>
      </c>
      <c r="I124" s="2">
        <f t="shared" si="17"/>
        <v>787572.46</v>
      </c>
      <c r="J124" s="2">
        <f>I124*('Loan Details'!$D$6/12)</f>
        <v>2618.6784294999998</v>
      </c>
      <c r="K124" s="2">
        <f>IF((I124+J124)&lt;'Loan Details'!$D$7,(I124+J124),'Loan Details'!$D$7)</f>
        <v>4768.3896283398362</v>
      </c>
      <c r="L124" s="2">
        <f>IF(I124+J124-K124=0,0,'Loan Details'!$D$12)</f>
        <v>0</v>
      </c>
      <c r="M124" s="2">
        <f t="shared" si="13"/>
        <v>785422.74</v>
      </c>
      <c r="N124" s="8">
        <f t="shared" si="14"/>
        <v>0.45082540781976332</v>
      </c>
    </row>
    <row r="125" spans="1:14" x14ac:dyDescent="0.2">
      <c r="A125" s="7">
        <f t="shared" si="15"/>
        <v>121</v>
      </c>
      <c r="B125" s="2">
        <f t="shared" si="16"/>
        <v>785422.74</v>
      </c>
      <c r="C125" s="2">
        <f>B125*('Loan Details'!$D$6/12)</f>
        <v>2611.5306105</v>
      </c>
      <c r="D125" s="2">
        <f>IF((B125+C125)&lt;'Loan Details'!$D$7,(B125+C125),'Loan Details'!$D$7)</f>
        <v>4768.3896283398362</v>
      </c>
      <c r="E125" s="2">
        <f t="shared" si="9"/>
        <v>783265.88</v>
      </c>
      <c r="F125" s="8">
        <f t="shared" si="10"/>
        <v>0.45232440843781652</v>
      </c>
      <c r="G125" s="7">
        <f t="shared" si="11"/>
        <v>10</v>
      </c>
      <c r="H125" s="7">
        <f t="shared" si="12"/>
        <v>121</v>
      </c>
      <c r="I125" s="2">
        <f t="shared" si="17"/>
        <v>785422.74</v>
      </c>
      <c r="J125" s="2">
        <f>I125*('Loan Details'!$D$6/12)</f>
        <v>2611.5306105</v>
      </c>
      <c r="K125" s="2">
        <f>IF((I125+J125)&lt;'Loan Details'!$D$7,(I125+J125),'Loan Details'!$D$7)</f>
        <v>4768.3896283398362</v>
      </c>
      <c r="L125" s="2">
        <f>IF(I125+J125-K125=0,0,'Loan Details'!$D$12)</f>
        <v>0</v>
      </c>
      <c r="M125" s="2">
        <f t="shared" si="13"/>
        <v>783265.88</v>
      </c>
      <c r="N125" s="8">
        <f t="shared" si="14"/>
        <v>0.45232440843781652</v>
      </c>
    </row>
    <row r="126" spans="1:14" x14ac:dyDescent="0.2">
      <c r="A126" s="7">
        <f t="shared" si="15"/>
        <v>122</v>
      </c>
      <c r="B126" s="2">
        <f t="shared" si="16"/>
        <v>783265.88</v>
      </c>
      <c r="C126" s="2">
        <f>B126*('Loan Details'!$D$6/12)</f>
        <v>2604.3590509999999</v>
      </c>
      <c r="D126" s="2">
        <f>IF((B126+C126)&lt;'Loan Details'!$D$7,(B126+C126),'Loan Details'!$D$7)</f>
        <v>4768.3896283398362</v>
      </c>
      <c r="E126" s="2">
        <f t="shared" si="9"/>
        <v>781101.84</v>
      </c>
      <c r="F126" s="8">
        <f t="shared" si="10"/>
        <v>0.45382838778073298</v>
      </c>
      <c r="G126" s="7">
        <f t="shared" si="11"/>
        <v>10</v>
      </c>
      <c r="H126" s="7">
        <f t="shared" si="12"/>
        <v>122</v>
      </c>
      <c r="I126" s="2">
        <f t="shared" si="17"/>
        <v>783265.88</v>
      </c>
      <c r="J126" s="2">
        <f>I126*('Loan Details'!$D$6/12)</f>
        <v>2604.3590509999999</v>
      </c>
      <c r="K126" s="2">
        <f>IF((I126+J126)&lt;'Loan Details'!$D$7,(I126+J126),'Loan Details'!$D$7)</f>
        <v>4768.3896283398362</v>
      </c>
      <c r="L126" s="2">
        <f>IF(I126+J126-K126=0,0,'Loan Details'!$D$12)</f>
        <v>0</v>
      </c>
      <c r="M126" s="2">
        <f t="shared" si="13"/>
        <v>781101.84</v>
      </c>
      <c r="N126" s="8">
        <f t="shared" si="14"/>
        <v>0.45382838778073298</v>
      </c>
    </row>
    <row r="127" spans="1:14" x14ac:dyDescent="0.2">
      <c r="A127" s="7">
        <f t="shared" si="15"/>
        <v>123</v>
      </c>
      <c r="B127" s="2">
        <f t="shared" si="16"/>
        <v>781101.84</v>
      </c>
      <c r="C127" s="2">
        <f>B127*('Loan Details'!$D$6/12)</f>
        <v>2597.1636179999996</v>
      </c>
      <c r="D127" s="2">
        <f>IF((B127+C127)&lt;'Loan Details'!$D$7,(B127+C127),'Loan Details'!$D$7)</f>
        <v>4768.3896283398362</v>
      </c>
      <c r="E127" s="2">
        <f t="shared" si="9"/>
        <v>778930.61</v>
      </c>
      <c r="F127" s="8">
        <f t="shared" si="10"/>
        <v>0.45533737374052863</v>
      </c>
      <c r="G127" s="7">
        <f t="shared" si="11"/>
        <v>10</v>
      </c>
      <c r="H127" s="7">
        <f t="shared" si="12"/>
        <v>123</v>
      </c>
      <c r="I127" s="2">
        <f t="shared" si="17"/>
        <v>781101.84</v>
      </c>
      <c r="J127" s="2">
        <f>I127*('Loan Details'!$D$6/12)</f>
        <v>2597.1636179999996</v>
      </c>
      <c r="K127" s="2">
        <f>IF((I127+J127)&lt;'Loan Details'!$D$7,(I127+J127),'Loan Details'!$D$7)</f>
        <v>4768.3896283398362</v>
      </c>
      <c r="L127" s="2">
        <f>IF(I127+J127-K127=0,0,'Loan Details'!$D$12)</f>
        <v>0</v>
      </c>
      <c r="M127" s="2">
        <f t="shared" si="13"/>
        <v>778930.61</v>
      </c>
      <c r="N127" s="8">
        <f t="shared" si="14"/>
        <v>0.45533737374052863</v>
      </c>
    </row>
    <row r="128" spans="1:14" x14ac:dyDescent="0.2">
      <c r="A128" s="7">
        <f t="shared" si="15"/>
        <v>124</v>
      </c>
      <c r="B128" s="2">
        <f t="shared" si="16"/>
        <v>778930.61</v>
      </c>
      <c r="C128" s="2">
        <f>B128*('Loan Details'!$D$6/12)</f>
        <v>2589.94427825</v>
      </c>
      <c r="D128" s="2">
        <f>IF((B128+C128)&lt;'Loan Details'!$D$7,(B128+C128),'Loan Details'!$D$7)</f>
        <v>4768.3896283398362</v>
      </c>
      <c r="E128" s="2">
        <f t="shared" si="9"/>
        <v>776752.16</v>
      </c>
      <c r="F128" s="8">
        <f t="shared" si="10"/>
        <v>0.45685137329020753</v>
      </c>
      <c r="G128" s="7">
        <f t="shared" si="11"/>
        <v>10</v>
      </c>
      <c r="H128" s="7">
        <f t="shared" si="12"/>
        <v>124</v>
      </c>
      <c r="I128" s="2">
        <f t="shared" si="17"/>
        <v>778930.61</v>
      </c>
      <c r="J128" s="2">
        <f>I128*('Loan Details'!$D$6/12)</f>
        <v>2589.94427825</v>
      </c>
      <c r="K128" s="2">
        <f>IF((I128+J128)&lt;'Loan Details'!$D$7,(I128+J128),'Loan Details'!$D$7)</f>
        <v>4768.3896283398362</v>
      </c>
      <c r="L128" s="2">
        <f>IF(I128+J128-K128=0,0,'Loan Details'!$D$12)</f>
        <v>0</v>
      </c>
      <c r="M128" s="2">
        <f t="shared" si="13"/>
        <v>776752.16</v>
      </c>
      <c r="N128" s="8">
        <f t="shared" si="14"/>
        <v>0.45685137329020753</v>
      </c>
    </row>
    <row r="129" spans="1:14" x14ac:dyDescent="0.2">
      <c r="A129" s="7">
        <f t="shared" si="15"/>
        <v>125</v>
      </c>
      <c r="B129" s="2">
        <f t="shared" si="16"/>
        <v>776752.16</v>
      </c>
      <c r="C129" s="2">
        <f>B129*('Loan Details'!$D$6/12)</f>
        <v>2582.7009320000002</v>
      </c>
      <c r="D129" s="2">
        <f>IF((B129+C129)&lt;'Loan Details'!$D$7,(B129+C129),'Loan Details'!$D$7)</f>
        <v>4768.3896283398362</v>
      </c>
      <c r="E129" s="2">
        <f t="shared" si="9"/>
        <v>774566.47</v>
      </c>
      <c r="F129" s="8">
        <f t="shared" si="10"/>
        <v>0.45837040734878165</v>
      </c>
      <c r="G129" s="7">
        <f t="shared" si="11"/>
        <v>10</v>
      </c>
      <c r="H129" s="7">
        <f t="shared" si="12"/>
        <v>125</v>
      </c>
      <c r="I129" s="2">
        <f t="shared" si="17"/>
        <v>776752.16</v>
      </c>
      <c r="J129" s="2">
        <f>I129*('Loan Details'!$D$6/12)</f>
        <v>2582.7009320000002</v>
      </c>
      <c r="K129" s="2">
        <f>IF((I129+J129)&lt;'Loan Details'!$D$7,(I129+J129),'Loan Details'!$D$7)</f>
        <v>4768.3896283398362</v>
      </c>
      <c r="L129" s="2">
        <f>IF(I129+J129-K129=0,0,'Loan Details'!$D$12)</f>
        <v>0</v>
      </c>
      <c r="M129" s="2">
        <f t="shared" si="13"/>
        <v>774566.47</v>
      </c>
      <c r="N129" s="8">
        <f t="shared" si="14"/>
        <v>0.45837040734878165</v>
      </c>
    </row>
    <row r="130" spans="1:14" x14ac:dyDescent="0.2">
      <c r="A130" s="7">
        <f t="shared" si="15"/>
        <v>126</v>
      </c>
      <c r="B130" s="2">
        <f t="shared" si="16"/>
        <v>774566.47</v>
      </c>
      <c r="C130" s="2">
        <f>B130*('Loan Details'!$D$6/12)</f>
        <v>2575.4335127499999</v>
      </c>
      <c r="D130" s="2">
        <f>IF((B130+C130)&lt;'Loan Details'!$D$7,(B130+C130),'Loan Details'!$D$7)</f>
        <v>4768.3896283398362</v>
      </c>
      <c r="E130" s="2">
        <f t="shared" si="9"/>
        <v>772373.51</v>
      </c>
      <c r="F130" s="8">
        <f t="shared" si="10"/>
        <v>0.45989448986225911</v>
      </c>
      <c r="G130" s="7">
        <f t="shared" si="11"/>
        <v>10</v>
      </c>
      <c r="H130" s="7">
        <f t="shared" si="12"/>
        <v>126</v>
      </c>
      <c r="I130" s="2">
        <f t="shared" si="17"/>
        <v>774566.47</v>
      </c>
      <c r="J130" s="2">
        <f>I130*('Loan Details'!$D$6/12)</f>
        <v>2575.4335127499999</v>
      </c>
      <c r="K130" s="2">
        <f>IF((I130+J130)&lt;'Loan Details'!$D$7,(I130+J130),'Loan Details'!$D$7)</f>
        <v>4768.3896283398362</v>
      </c>
      <c r="L130" s="2">
        <f>IF(I130+J130-K130=0,0,'Loan Details'!$D$12)</f>
        <v>0</v>
      </c>
      <c r="M130" s="2">
        <f t="shared" si="13"/>
        <v>772373.51</v>
      </c>
      <c r="N130" s="8">
        <f t="shared" si="14"/>
        <v>0.45989448986225911</v>
      </c>
    </row>
    <row r="131" spans="1:14" x14ac:dyDescent="0.2">
      <c r="A131" s="7">
        <f t="shared" si="15"/>
        <v>127</v>
      </c>
      <c r="B131" s="2">
        <f t="shared" si="16"/>
        <v>772373.51</v>
      </c>
      <c r="C131" s="2">
        <f>B131*('Loan Details'!$D$6/12)</f>
        <v>2568.1419207499998</v>
      </c>
      <c r="D131" s="2">
        <f>IF((B131+C131)&lt;'Loan Details'!$D$7,(B131+C131),'Loan Details'!$D$7)</f>
        <v>4768.3896283398362</v>
      </c>
      <c r="E131" s="2">
        <f t="shared" si="9"/>
        <v>770173.26</v>
      </c>
      <c r="F131" s="8">
        <f t="shared" si="10"/>
        <v>0.46142364174965189</v>
      </c>
      <c r="G131" s="7">
        <f t="shared" si="11"/>
        <v>10</v>
      </c>
      <c r="H131" s="7">
        <f t="shared" si="12"/>
        <v>127</v>
      </c>
      <c r="I131" s="2">
        <f t="shared" si="17"/>
        <v>772373.51</v>
      </c>
      <c r="J131" s="2">
        <f>I131*('Loan Details'!$D$6/12)</f>
        <v>2568.1419207499998</v>
      </c>
      <c r="K131" s="2">
        <f>IF((I131+J131)&lt;'Loan Details'!$D$7,(I131+J131),'Loan Details'!$D$7)</f>
        <v>4768.3896283398362</v>
      </c>
      <c r="L131" s="2">
        <f>IF(I131+J131-K131=0,0,'Loan Details'!$D$12)</f>
        <v>0</v>
      </c>
      <c r="M131" s="2">
        <f t="shared" si="13"/>
        <v>770173.26</v>
      </c>
      <c r="N131" s="8">
        <f t="shared" si="14"/>
        <v>0.46142364174965189</v>
      </c>
    </row>
    <row r="132" spans="1:14" x14ac:dyDescent="0.2">
      <c r="A132" s="7">
        <f t="shared" si="15"/>
        <v>128</v>
      </c>
      <c r="B132" s="2">
        <f t="shared" si="16"/>
        <v>770173.26</v>
      </c>
      <c r="C132" s="2">
        <f>B132*('Loan Details'!$D$6/12)</f>
        <v>2560.8260894999999</v>
      </c>
      <c r="D132" s="2">
        <f>IF((B132+C132)&lt;'Loan Details'!$D$7,(B132+C132),'Loan Details'!$D$7)</f>
        <v>4768.3896283398362</v>
      </c>
      <c r="E132" s="2">
        <f t="shared" si="9"/>
        <v>767965.69</v>
      </c>
      <c r="F132" s="8">
        <f t="shared" si="10"/>
        <v>0.462957876956968</v>
      </c>
      <c r="G132" s="7">
        <f t="shared" si="11"/>
        <v>10</v>
      </c>
      <c r="H132" s="7">
        <f t="shared" si="12"/>
        <v>128</v>
      </c>
      <c r="I132" s="2">
        <f t="shared" si="17"/>
        <v>770173.26</v>
      </c>
      <c r="J132" s="2">
        <f>I132*('Loan Details'!$D$6/12)</f>
        <v>2560.8260894999999</v>
      </c>
      <c r="K132" s="2">
        <f>IF((I132+J132)&lt;'Loan Details'!$D$7,(I132+J132),'Loan Details'!$D$7)</f>
        <v>4768.3896283398362</v>
      </c>
      <c r="L132" s="2">
        <f>IF(I132+J132-K132=0,0,'Loan Details'!$D$12)</f>
        <v>0</v>
      </c>
      <c r="M132" s="2">
        <f t="shared" si="13"/>
        <v>767965.69</v>
      </c>
      <c r="N132" s="8">
        <f t="shared" si="14"/>
        <v>0.462957876956968</v>
      </c>
    </row>
    <row r="133" spans="1:14" x14ac:dyDescent="0.2">
      <c r="A133" s="7">
        <f t="shared" si="15"/>
        <v>129</v>
      </c>
      <c r="B133" s="2">
        <f t="shared" si="16"/>
        <v>767965.69</v>
      </c>
      <c r="C133" s="2">
        <f>B133*('Loan Details'!$D$6/12)</f>
        <v>2553.4859192499998</v>
      </c>
      <c r="D133" s="2">
        <f>IF((B133+C133)&lt;'Loan Details'!$D$7,(B133+C133),'Loan Details'!$D$7)</f>
        <v>4768.3896283398362</v>
      </c>
      <c r="E133" s="2">
        <f t="shared" ref="E133:E196" si="18">ROUNDDOWN((B133+C133)-D133,2)</f>
        <v>765750.78</v>
      </c>
      <c r="F133" s="8">
        <f t="shared" ref="F133:F196" si="19">IF(ISERR(C133/D133),0,1-(C133/D133))</f>
        <v>0.4644972164032195</v>
      </c>
      <c r="G133" s="7">
        <f t="shared" ref="G133:G196" si="20">ROUNDDOWN(A133/12,0)</f>
        <v>10</v>
      </c>
      <c r="H133" s="7">
        <f t="shared" ref="H133:H196" si="21">A133</f>
        <v>129</v>
      </c>
      <c r="I133" s="2">
        <f t="shared" si="17"/>
        <v>767965.69</v>
      </c>
      <c r="J133" s="2">
        <f>I133*('Loan Details'!$D$6/12)</f>
        <v>2553.4859192499998</v>
      </c>
      <c r="K133" s="2">
        <f>IF((I133+J133)&lt;'Loan Details'!$D$7,(I133+J133),'Loan Details'!$D$7)</f>
        <v>4768.3896283398362</v>
      </c>
      <c r="L133" s="2">
        <f>IF(I133+J133-K133=0,0,'Loan Details'!$D$12)</f>
        <v>0</v>
      </c>
      <c r="M133" s="2">
        <f t="shared" ref="M133:M196" si="22">ROUNDDOWN((I133+J133)-K133-L133,2)</f>
        <v>765750.78</v>
      </c>
      <c r="N133" s="8">
        <f t="shared" ref="N133:N196" si="23">IF(ISERR(J133/(K133+L133)),0,1-(J133/(K133+L133)))</f>
        <v>0.4644972164032195</v>
      </c>
    </row>
    <row r="134" spans="1:14" x14ac:dyDescent="0.2">
      <c r="A134" s="7">
        <f t="shared" ref="A134:A197" si="24">A133+1</f>
        <v>130</v>
      </c>
      <c r="B134" s="2">
        <f t="shared" ref="B134:B197" si="25">IF(E133&gt;=0,E133,0)</f>
        <v>765750.78</v>
      </c>
      <c r="C134" s="2">
        <f>B134*('Loan Details'!$D$6/12)</f>
        <v>2546.1213435</v>
      </c>
      <c r="D134" s="2">
        <f>IF((B134+C134)&lt;'Loan Details'!$D$7,(B134+C134),'Loan Details'!$D$7)</f>
        <v>4768.3896283398362</v>
      </c>
      <c r="E134" s="2">
        <f t="shared" si="18"/>
        <v>763528.51</v>
      </c>
      <c r="F134" s="8">
        <f t="shared" si="19"/>
        <v>0.46604167403441432</v>
      </c>
      <c r="G134" s="7">
        <f t="shared" si="20"/>
        <v>10</v>
      </c>
      <c r="H134" s="7">
        <f t="shared" si="21"/>
        <v>130</v>
      </c>
      <c r="I134" s="2">
        <f t="shared" ref="I134:I197" si="26">IF(M133&gt;=0,M133,0)</f>
        <v>765750.78</v>
      </c>
      <c r="J134" s="2">
        <f>I134*('Loan Details'!$D$6/12)</f>
        <v>2546.1213435</v>
      </c>
      <c r="K134" s="2">
        <f>IF((I134+J134)&lt;'Loan Details'!$D$7,(I134+J134),'Loan Details'!$D$7)</f>
        <v>4768.3896283398362</v>
      </c>
      <c r="L134" s="2">
        <f>IF(I134+J134-K134=0,0,'Loan Details'!$D$12)</f>
        <v>0</v>
      </c>
      <c r="M134" s="2">
        <f t="shared" si="22"/>
        <v>763528.51</v>
      </c>
      <c r="N134" s="8">
        <f t="shared" si="23"/>
        <v>0.46604167403441432</v>
      </c>
    </row>
    <row r="135" spans="1:14" x14ac:dyDescent="0.2">
      <c r="A135" s="7">
        <f t="shared" si="24"/>
        <v>131</v>
      </c>
      <c r="B135" s="2">
        <f t="shared" si="25"/>
        <v>763528.51</v>
      </c>
      <c r="C135" s="2">
        <f>B135*('Loan Details'!$D$6/12)</f>
        <v>2538.73229575</v>
      </c>
      <c r="D135" s="2">
        <f>IF((B135+C135)&lt;'Loan Details'!$D$7,(B135+C135),'Loan Details'!$D$7)</f>
        <v>4768.3896283398362</v>
      </c>
      <c r="E135" s="2">
        <f t="shared" si="18"/>
        <v>761298.85</v>
      </c>
      <c r="F135" s="8">
        <f t="shared" si="19"/>
        <v>0.46759126379656069</v>
      </c>
      <c r="G135" s="7">
        <f t="shared" si="20"/>
        <v>10</v>
      </c>
      <c r="H135" s="7">
        <f t="shared" si="21"/>
        <v>131</v>
      </c>
      <c r="I135" s="2">
        <f t="shared" si="26"/>
        <v>763528.51</v>
      </c>
      <c r="J135" s="2">
        <f>I135*('Loan Details'!$D$6/12)</f>
        <v>2538.73229575</v>
      </c>
      <c r="K135" s="2">
        <f>IF((I135+J135)&lt;'Loan Details'!$D$7,(I135+J135),'Loan Details'!$D$7)</f>
        <v>4768.3896283398362</v>
      </c>
      <c r="L135" s="2">
        <f>IF(I135+J135-K135=0,0,'Loan Details'!$D$12)</f>
        <v>0</v>
      </c>
      <c r="M135" s="2">
        <f t="shared" si="22"/>
        <v>761298.85</v>
      </c>
      <c r="N135" s="8">
        <f t="shared" si="23"/>
        <v>0.46759126379656069</v>
      </c>
    </row>
    <row r="136" spans="1:14" x14ac:dyDescent="0.2">
      <c r="A136" s="7">
        <f t="shared" si="24"/>
        <v>132</v>
      </c>
      <c r="B136" s="2">
        <f t="shared" si="25"/>
        <v>761298.85</v>
      </c>
      <c r="C136" s="2">
        <f>B136*('Loan Details'!$D$6/12)</f>
        <v>2531.31867625</v>
      </c>
      <c r="D136" s="2">
        <f>IF((B136+C136)&lt;'Loan Details'!$D$7,(B136+C136),'Loan Details'!$D$7)</f>
        <v>4768.3896283398362</v>
      </c>
      <c r="E136" s="2">
        <f t="shared" si="18"/>
        <v>759061.77</v>
      </c>
      <c r="F136" s="8">
        <f t="shared" si="19"/>
        <v>0.46914600660867045</v>
      </c>
      <c r="G136" s="7">
        <f t="shared" si="20"/>
        <v>11</v>
      </c>
      <c r="H136" s="7">
        <f t="shared" si="21"/>
        <v>132</v>
      </c>
      <c r="I136" s="2">
        <f t="shared" si="26"/>
        <v>761298.85</v>
      </c>
      <c r="J136" s="2">
        <f>I136*('Loan Details'!$D$6/12)</f>
        <v>2531.31867625</v>
      </c>
      <c r="K136" s="2">
        <f>IF((I136+J136)&lt;'Loan Details'!$D$7,(I136+J136),'Loan Details'!$D$7)</f>
        <v>4768.3896283398362</v>
      </c>
      <c r="L136" s="2">
        <f>IF(I136+J136-K136=0,0,'Loan Details'!$D$12)</f>
        <v>0</v>
      </c>
      <c r="M136" s="2">
        <f t="shared" si="22"/>
        <v>759061.77</v>
      </c>
      <c r="N136" s="8">
        <f t="shared" si="23"/>
        <v>0.46914600660867045</v>
      </c>
    </row>
    <row r="137" spans="1:14" x14ac:dyDescent="0.2">
      <c r="A137" s="7">
        <f t="shared" si="24"/>
        <v>133</v>
      </c>
      <c r="B137" s="2">
        <f t="shared" si="25"/>
        <v>759061.77</v>
      </c>
      <c r="C137" s="2">
        <f>B137*('Loan Details'!$D$6/12)</f>
        <v>2523.88038525</v>
      </c>
      <c r="D137" s="2">
        <f>IF((B137+C137)&lt;'Loan Details'!$D$7,(B137+C137),'Loan Details'!$D$7)</f>
        <v>4768.3896283398362</v>
      </c>
      <c r="E137" s="2">
        <f t="shared" si="18"/>
        <v>756817.26</v>
      </c>
      <c r="F137" s="8">
        <f t="shared" si="19"/>
        <v>0.47070592338975559</v>
      </c>
      <c r="G137" s="7">
        <f t="shared" si="20"/>
        <v>11</v>
      </c>
      <c r="H137" s="7">
        <f t="shared" si="21"/>
        <v>133</v>
      </c>
      <c r="I137" s="2">
        <f t="shared" si="26"/>
        <v>759061.77</v>
      </c>
      <c r="J137" s="2">
        <f>I137*('Loan Details'!$D$6/12)</f>
        <v>2523.88038525</v>
      </c>
      <c r="K137" s="2">
        <f>IF((I137+J137)&lt;'Loan Details'!$D$7,(I137+J137),'Loan Details'!$D$7)</f>
        <v>4768.3896283398362</v>
      </c>
      <c r="L137" s="2">
        <f>IF(I137+J137-K137=0,0,'Loan Details'!$D$12)</f>
        <v>0</v>
      </c>
      <c r="M137" s="2">
        <f t="shared" si="22"/>
        <v>756817.26</v>
      </c>
      <c r="N137" s="8">
        <f t="shared" si="23"/>
        <v>0.47070592338975559</v>
      </c>
    </row>
    <row r="138" spans="1:14" x14ac:dyDescent="0.2">
      <c r="A138" s="7">
        <f t="shared" si="24"/>
        <v>134</v>
      </c>
      <c r="B138" s="2">
        <f t="shared" si="25"/>
        <v>756817.26</v>
      </c>
      <c r="C138" s="2">
        <f>B138*('Loan Details'!$D$6/12)</f>
        <v>2516.4173894999999</v>
      </c>
      <c r="D138" s="2">
        <f>IF((B138+C138)&lt;'Loan Details'!$D$7,(B138+C138),'Loan Details'!$D$7)</f>
        <v>4768.3896283398362</v>
      </c>
      <c r="E138" s="2">
        <f t="shared" si="18"/>
        <v>754565.28</v>
      </c>
      <c r="F138" s="8">
        <f t="shared" si="19"/>
        <v>0.47227102111282038</v>
      </c>
      <c r="G138" s="7">
        <f t="shared" si="20"/>
        <v>11</v>
      </c>
      <c r="H138" s="7">
        <f t="shared" si="21"/>
        <v>134</v>
      </c>
      <c r="I138" s="2">
        <f t="shared" si="26"/>
        <v>756817.26</v>
      </c>
      <c r="J138" s="2">
        <f>I138*('Loan Details'!$D$6/12)</f>
        <v>2516.4173894999999</v>
      </c>
      <c r="K138" s="2">
        <f>IF((I138+J138)&lt;'Loan Details'!$D$7,(I138+J138),'Loan Details'!$D$7)</f>
        <v>4768.3896283398362</v>
      </c>
      <c r="L138" s="2">
        <f>IF(I138+J138-K138=0,0,'Loan Details'!$D$12)</f>
        <v>0</v>
      </c>
      <c r="M138" s="2">
        <f t="shared" si="22"/>
        <v>754565.28</v>
      </c>
      <c r="N138" s="8">
        <f t="shared" si="23"/>
        <v>0.47227102111282038</v>
      </c>
    </row>
    <row r="139" spans="1:14" x14ac:dyDescent="0.2">
      <c r="A139" s="7">
        <f t="shared" si="24"/>
        <v>135</v>
      </c>
      <c r="B139" s="2">
        <f t="shared" si="25"/>
        <v>754565.28</v>
      </c>
      <c r="C139" s="2">
        <f>B139*('Loan Details'!$D$6/12)</f>
        <v>2508.929556</v>
      </c>
      <c r="D139" s="2">
        <f>IF((B139+C139)&lt;'Loan Details'!$D$7,(B139+C139),'Loan Details'!$D$7)</f>
        <v>4768.3896283398362</v>
      </c>
      <c r="E139" s="2">
        <f t="shared" si="18"/>
        <v>752305.81</v>
      </c>
      <c r="F139" s="8">
        <f t="shared" si="19"/>
        <v>0.47384132766988052</v>
      </c>
      <c r="G139" s="7">
        <f t="shared" si="20"/>
        <v>11</v>
      </c>
      <c r="H139" s="7">
        <f t="shared" si="21"/>
        <v>135</v>
      </c>
      <c r="I139" s="2">
        <f t="shared" si="26"/>
        <v>754565.28</v>
      </c>
      <c r="J139" s="2">
        <f>I139*('Loan Details'!$D$6/12)</f>
        <v>2508.929556</v>
      </c>
      <c r="K139" s="2">
        <f>IF((I139+J139)&lt;'Loan Details'!$D$7,(I139+J139),'Loan Details'!$D$7)</f>
        <v>4768.3896283398362</v>
      </c>
      <c r="L139" s="2">
        <f>IF(I139+J139-K139=0,0,'Loan Details'!$D$12)</f>
        <v>0</v>
      </c>
      <c r="M139" s="2">
        <f t="shared" si="22"/>
        <v>752305.81</v>
      </c>
      <c r="N139" s="8">
        <f t="shared" si="23"/>
        <v>0.47384132766988052</v>
      </c>
    </row>
    <row r="140" spans="1:14" x14ac:dyDescent="0.2">
      <c r="A140" s="7">
        <f t="shared" si="24"/>
        <v>136</v>
      </c>
      <c r="B140" s="2">
        <f t="shared" si="25"/>
        <v>752305.81</v>
      </c>
      <c r="C140" s="2">
        <f>B140*('Loan Details'!$D$6/12)</f>
        <v>2501.4168182500002</v>
      </c>
      <c r="D140" s="2">
        <f>IF((B140+C140)&lt;'Loan Details'!$D$7,(B140+C140),'Loan Details'!$D$7)</f>
        <v>4768.3896283398362</v>
      </c>
      <c r="E140" s="2">
        <f t="shared" si="18"/>
        <v>750038.83</v>
      </c>
      <c r="F140" s="8">
        <f t="shared" si="19"/>
        <v>0.47541685700694425</v>
      </c>
      <c r="G140" s="7">
        <f t="shared" si="20"/>
        <v>11</v>
      </c>
      <c r="H140" s="7">
        <f t="shared" si="21"/>
        <v>136</v>
      </c>
      <c r="I140" s="2">
        <f t="shared" si="26"/>
        <v>752305.81</v>
      </c>
      <c r="J140" s="2">
        <f>I140*('Loan Details'!$D$6/12)</f>
        <v>2501.4168182500002</v>
      </c>
      <c r="K140" s="2">
        <f>IF((I140+J140)&lt;'Loan Details'!$D$7,(I140+J140),'Loan Details'!$D$7)</f>
        <v>4768.3896283398362</v>
      </c>
      <c r="L140" s="2">
        <f>IF(I140+J140-K140=0,0,'Loan Details'!$D$12)</f>
        <v>0</v>
      </c>
      <c r="M140" s="2">
        <f t="shared" si="22"/>
        <v>750038.83</v>
      </c>
      <c r="N140" s="8">
        <f t="shared" si="23"/>
        <v>0.47541685700694425</v>
      </c>
    </row>
    <row r="141" spans="1:14" x14ac:dyDescent="0.2">
      <c r="A141" s="7">
        <f t="shared" si="24"/>
        <v>137</v>
      </c>
      <c r="B141" s="2">
        <f t="shared" si="25"/>
        <v>750038.83</v>
      </c>
      <c r="C141" s="2">
        <f>B141*('Loan Details'!$D$6/12)</f>
        <v>2493.8791097499998</v>
      </c>
      <c r="D141" s="2">
        <f>IF((B141+C141)&lt;'Loan Details'!$D$7,(B141+C141),'Loan Details'!$D$7)</f>
        <v>4768.3896283398362</v>
      </c>
      <c r="E141" s="2">
        <f t="shared" si="18"/>
        <v>747764.31</v>
      </c>
      <c r="F141" s="8">
        <f t="shared" si="19"/>
        <v>0.47699762307001969</v>
      </c>
      <c r="G141" s="7">
        <f t="shared" si="20"/>
        <v>11</v>
      </c>
      <c r="H141" s="7">
        <f t="shared" si="21"/>
        <v>137</v>
      </c>
      <c r="I141" s="2">
        <f t="shared" si="26"/>
        <v>750038.83</v>
      </c>
      <c r="J141" s="2">
        <f>I141*('Loan Details'!$D$6/12)</f>
        <v>2493.8791097499998</v>
      </c>
      <c r="K141" s="2">
        <f>IF((I141+J141)&lt;'Loan Details'!$D$7,(I141+J141),'Loan Details'!$D$7)</f>
        <v>4768.3896283398362</v>
      </c>
      <c r="L141" s="2">
        <f>IF(I141+J141-K141=0,0,'Loan Details'!$D$12)</f>
        <v>0</v>
      </c>
      <c r="M141" s="2">
        <f t="shared" si="22"/>
        <v>747764.31</v>
      </c>
      <c r="N141" s="8">
        <f t="shared" si="23"/>
        <v>0.47699762307001969</v>
      </c>
    </row>
    <row r="142" spans="1:14" x14ac:dyDescent="0.2">
      <c r="A142" s="7">
        <f t="shared" si="24"/>
        <v>138</v>
      </c>
      <c r="B142" s="2">
        <f t="shared" si="25"/>
        <v>747764.31</v>
      </c>
      <c r="C142" s="2">
        <f>B142*('Loan Details'!$D$6/12)</f>
        <v>2486.3163307499999</v>
      </c>
      <c r="D142" s="2">
        <f>IF((B142+C142)&lt;'Loan Details'!$D$7,(B142+C142),'Loan Details'!$D$7)</f>
        <v>4768.3896283398362</v>
      </c>
      <c r="E142" s="2">
        <f t="shared" si="18"/>
        <v>745482.23</v>
      </c>
      <c r="F142" s="8">
        <f t="shared" si="19"/>
        <v>0.4785836467781186</v>
      </c>
      <c r="G142" s="7">
        <f t="shared" si="20"/>
        <v>11</v>
      </c>
      <c r="H142" s="7">
        <f t="shared" si="21"/>
        <v>138</v>
      </c>
      <c r="I142" s="2">
        <f t="shared" si="26"/>
        <v>747764.31</v>
      </c>
      <c r="J142" s="2">
        <f>I142*('Loan Details'!$D$6/12)</f>
        <v>2486.3163307499999</v>
      </c>
      <c r="K142" s="2">
        <f>IF((I142+J142)&lt;'Loan Details'!$D$7,(I142+J142),'Loan Details'!$D$7)</f>
        <v>4768.3896283398362</v>
      </c>
      <c r="L142" s="2">
        <f>IF(I142+J142-K142=0,0,'Loan Details'!$D$12)</f>
        <v>0</v>
      </c>
      <c r="M142" s="2">
        <f t="shared" si="22"/>
        <v>745482.23</v>
      </c>
      <c r="N142" s="8">
        <f t="shared" si="23"/>
        <v>0.4785836467781186</v>
      </c>
    </row>
    <row r="143" spans="1:14" x14ac:dyDescent="0.2">
      <c r="A143" s="7">
        <f t="shared" si="24"/>
        <v>139</v>
      </c>
      <c r="B143" s="2">
        <f t="shared" si="25"/>
        <v>745482.23</v>
      </c>
      <c r="C143" s="2">
        <f>B143*('Loan Details'!$D$6/12)</f>
        <v>2478.72841475</v>
      </c>
      <c r="D143" s="2">
        <f>IF((B143+C143)&lt;'Loan Details'!$D$7,(B143+C143),'Loan Details'!$D$7)</f>
        <v>4768.3896283398362</v>
      </c>
      <c r="E143" s="2">
        <f t="shared" si="18"/>
        <v>743192.56</v>
      </c>
      <c r="F143" s="8">
        <f t="shared" si="19"/>
        <v>0.48017494207724909</v>
      </c>
      <c r="G143" s="7">
        <f t="shared" si="20"/>
        <v>11</v>
      </c>
      <c r="H143" s="7">
        <f t="shared" si="21"/>
        <v>139</v>
      </c>
      <c r="I143" s="2">
        <f t="shared" si="26"/>
        <v>745482.23</v>
      </c>
      <c r="J143" s="2">
        <f>I143*('Loan Details'!$D$6/12)</f>
        <v>2478.72841475</v>
      </c>
      <c r="K143" s="2">
        <f>IF((I143+J143)&lt;'Loan Details'!$D$7,(I143+J143),'Loan Details'!$D$7)</f>
        <v>4768.3896283398362</v>
      </c>
      <c r="L143" s="2">
        <f>IF(I143+J143-K143=0,0,'Loan Details'!$D$12)</f>
        <v>0</v>
      </c>
      <c r="M143" s="2">
        <f t="shared" si="22"/>
        <v>743192.56</v>
      </c>
      <c r="N143" s="8">
        <f t="shared" si="23"/>
        <v>0.48017494207724909</v>
      </c>
    </row>
    <row r="144" spans="1:14" x14ac:dyDescent="0.2">
      <c r="A144" s="7">
        <f t="shared" si="24"/>
        <v>140</v>
      </c>
      <c r="B144" s="2">
        <f t="shared" si="25"/>
        <v>743192.56</v>
      </c>
      <c r="C144" s="2">
        <f>B144*('Loan Details'!$D$6/12)</f>
        <v>2471.1152620000003</v>
      </c>
      <c r="D144" s="2">
        <f>IF((B144+C144)&lt;'Loan Details'!$D$7,(B144+C144),'Loan Details'!$D$7)</f>
        <v>4768.3896283398362</v>
      </c>
      <c r="E144" s="2">
        <f t="shared" si="18"/>
        <v>740895.28</v>
      </c>
      <c r="F144" s="8">
        <f t="shared" si="19"/>
        <v>0.48177152988642324</v>
      </c>
      <c r="G144" s="7">
        <f t="shared" si="20"/>
        <v>11</v>
      </c>
      <c r="H144" s="7">
        <f t="shared" si="21"/>
        <v>140</v>
      </c>
      <c r="I144" s="2">
        <f t="shared" si="26"/>
        <v>743192.56</v>
      </c>
      <c r="J144" s="2">
        <f>I144*('Loan Details'!$D$6/12)</f>
        <v>2471.1152620000003</v>
      </c>
      <c r="K144" s="2">
        <f>IF((I144+J144)&lt;'Loan Details'!$D$7,(I144+J144),'Loan Details'!$D$7)</f>
        <v>4768.3896283398362</v>
      </c>
      <c r="L144" s="2">
        <f>IF(I144+J144-K144=0,0,'Loan Details'!$D$12)</f>
        <v>0</v>
      </c>
      <c r="M144" s="2">
        <f t="shared" si="22"/>
        <v>740895.28</v>
      </c>
      <c r="N144" s="8">
        <f t="shared" si="23"/>
        <v>0.48177152988642324</v>
      </c>
    </row>
    <row r="145" spans="1:14" x14ac:dyDescent="0.2">
      <c r="A145" s="7">
        <f t="shared" si="24"/>
        <v>141</v>
      </c>
      <c r="B145" s="2">
        <f t="shared" si="25"/>
        <v>740895.28</v>
      </c>
      <c r="C145" s="2">
        <f>B145*('Loan Details'!$D$6/12)</f>
        <v>2463.4768060000001</v>
      </c>
      <c r="D145" s="2">
        <f>IF((B145+C145)&lt;'Loan Details'!$D$7,(B145+C145),'Loan Details'!$D$7)</f>
        <v>4768.3896283398362</v>
      </c>
      <c r="E145" s="2">
        <f t="shared" si="18"/>
        <v>738590.36</v>
      </c>
      <c r="F145" s="8">
        <f t="shared" si="19"/>
        <v>0.48337342415164908</v>
      </c>
      <c r="G145" s="7">
        <f t="shared" si="20"/>
        <v>11</v>
      </c>
      <c r="H145" s="7">
        <f t="shared" si="21"/>
        <v>141</v>
      </c>
      <c r="I145" s="2">
        <f t="shared" si="26"/>
        <v>740895.28</v>
      </c>
      <c r="J145" s="2">
        <f>I145*('Loan Details'!$D$6/12)</f>
        <v>2463.4768060000001</v>
      </c>
      <c r="K145" s="2">
        <f>IF((I145+J145)&lt;'Loan Details'!$D$7,(I145+J145),'Loan Details'!$D$7)</f>
        <v>4768.3896283398362</v>
      </c>
      <c r="L145" s="2">
        <f>IF(I145+J145-K145=0,0,'Loan Details'!$D$12)</f>
        <v>0</v>
      </c>
      <c r="M145" s="2">
        <f t="shared" si="22"/>
        <v>738590.36</v>
      </c>
      <c r="N145" s="8">
        <f t="shared" si="23"/>
        <v>0.48337342415164908</v>
      </c>
    </row>
    <row r="146" spans="1:14" x14ac:dyDescent="0.2">
      <c r="A146" s="7">
        <f t="shared" si="24"/>
        <v>142</v>
      </c>
      <c r="B146" s="2">
        <f t="shared" si="25"/>
        <v>738590.36</v>
      </c>
      <c r="C146" s="2">
        <f>B146*('Loan Details'!$D$6/12)</f>
        <v>2455.8129469999999</v>
      </c>
      <c r="D146" s="2">
        <f>IF((B146+C146)&lt;'Loan Details'!$D$7,(B146+C146),'Loan Details'!$D$7)</f>
        <v>4768.3896283398362</v>
      </c>
      <c r="E146" s="2">
        <f t="shared" si="18"/>
        <v>736277.78</v>
      </c>
      <c r="F146" s="8">
        <f t="shared" si="19"/>
        <v>0.48498064579193867</v>
      </c>
      <c r="G146" s="7">
        <f t="shared" si="20"/>
        <v>11</v>
      </c>
      <c r="H146" s="7">
        <f t="shared" si="21"/>
        <v>142</v>
      </c>
      <c r="I146" s="2">
        <f t="shared" si="26"/>
        <v>738590.36</v>
      </c>
      <c r="J146" s="2">
        <f>I146*('Loan Details'!$D$6/12)</f>
        <v>2455.8129469999999</v>
      </c>
      <c r="K146" s="2">
        <f>IF((I146+J146)&lt;'Loan Details'!$D$7,(I146+J146),'Loan Details'!$D$7)</f>
        <v>4768.3896283398362</v>
      </c>
      <c r="L146" s="2">
        <f>IF(I146+J146-K146=0,0,'Loan Details'!$D$12)</f>
        <v>0</v>
      </c>
      <c r="M146" s="2">
        <f t="shared" si="22"/>
        <v>736277.78</v>
      </c>
      <c r="N146" s="8">
        <f t="shared" si="23"/>
        <v>0.48498064579193867</v>
      </c>
    </row>
    <row r="147" spans="1:14" x14ac:dyDescent="0.2">
      <c r="A147" s="7">
        <f t="shared" si="24"/>
        <v>143</v>
      </c>
      <c r="B147" s="2">
        <f t="shared" si="25"/>
        <v>736277.78</v>
      </c>
      <c r="C147" s="2">
        <f>B147*('Loan Details'!$D$6/12)</f>
        <v>2448.1236184999998</v>
      </c>
      <c r="D147" s="2">
        <f>IF((B147+C147)&lt;'Loan Details'!$D$7,(B147+C147),'Loan Details'!$D$7)</f>
        <v>4768.3896283398362</v>
      </c>
      <c r="E147" s="2">
        <f t="shared" si="18"/>
        <v>733957.51</v>
      </c>
      <c r="F147" s="8">
        <f t="shared" si="19"/>
        <v>0.48659320875330003</v>
      </c>
      <c r="G147" s="7">
        <f t="shared" si="20"/>
        <v>11</v>
      </c>
      <c r="H147" s="7">
        <f t="shared" si="21"/>
        <v>143</v>
      </c>
      <c r="I147" s="2">
        <f t="shared" si="26"/>
        <v>736277.78</v>
      </c>
      <c r="J147" s="2">
        <f>I147*('Loan Details'!$D$6/12)</f>
        <v>2448.1236184999998</v>
      </c>
      <c r="K147" s="2">
        <f>IF((I147+J147)&lt;'Loan Details'!$D$7,(I147+J147),'Loan Details'!$D$7)</f>
        <v>4768.3896283398362</v>
      </c>
      <c r="L147" s="2">
        <f>IF(I147+J147-K147=0,0,'Loan Details'!$D$12)</f>
        <v>0</v>
      </c>
      <c r="M147" s="2">
        <f t="shared" si="22"/>
        <v>733957.51</v>
      </c>
      <c r="N147" s="8">
        <f t="shared" si="23"/>
        <v>0.48659320875330003</v>
      </c>
    </row>
    <row r="148" spans="1:14" x14ac:dyDescent="0.2">
      <c r="A148" s="7">
        <f t="shared" si="24"/>
        <v>144</v>
      </c>
      <c r="B148" s="2">
        <f t="shared" si="25"/>
        <v>733957.51</v>
      </c>
      <c r="C148" s="2">
        <f>B148*('Loan Details'!$D$6/12)</f>
        <v>2440.4087207499997</v>
      </c>
      <c r="D148" s="2">
        <f>IF((B148+C148)&lt;'Loan Details'!$D$7,(B148+C148),'Loan Details'!$D$7)</f>
        <v>4768.3896283398362</v>
      </c>
      <c r="E148" s="2">
        <f t="shared" si="18"/>
        <v>731629.52</v>
      </c>
      <c r="F148" s="8">
        <f t="shared" si="19"/>
        <v>0.48821113395474502</v>
      </c>
      <c r="G148" s="7">
        <f t="shared" si="20"/>
        <v>12</v>
      </c>
      <c r="H148" s="7">
        <f t="shared" si="21"/>
        <v>144</v>
      </c>
      <c r="I148" s="2">
        <f t="shared" si="26"/>
        <v>733957.51</v>
      </c>
      <c r="J148" s="2">
        <f>I148*('Loan Details'!$D$6/12)</f>
        <v>2440.4087207499997</v>
      </c>
      <c r="K148" s="2">
        <f>IF((I148+J148)&lt;'Loan Details'!$D$7,(I148+J148),'Loan Details'!$D$7)</f>
        <v>4768.3896283398362</v>
      </c>
      <c r="L148" s="2">
        <f>IF(I148+J148-K148=0,0,'Loan Details'!$D$12)</f>
        <v>0</v>
      </c>
      <c r="M148" s="2">
        <f t="shared" si="22"/>
        <v>731629.52</v>
      </c>
      <c r="N148" s="8">
        <f t="shared" si="23"/>
        <v>0.48821113395474502</v>
      </c>
    </row>
    <row r="149" spans="1:14" x14ac:dyDescent="0.2">
      <c r="A149" s="7">
        <f t="shared" si="24"/>
        <v>145</v>
      </c>
      <c r="B149" s="2">
        <f t="shared" si="25"/>
        <v>731629.52</v>
      </c>
      <c r="C149" s="2">
        <f>B149*('Loan Details'!$D$6/12)</f>
        <v>2432.668154</v>
      </c>
      <c r="D149" s="2">
        <f>IF((B149+C149)&lt;'Loan Details'!$D$7,(B149+C149),'Loan Details'!$D$7)</f>
        <v>4768.3896283398362</v>
      </c>
      <c r="E149" s="2">
        <f t="shared" si="18"/>
        <v>729293.79</v>
      </c>
      <c r="F149" s="8">
        <f t="shared" si="19"/>
        <v>0.48983444231528572</v>
      </c>
      <c r="G149" s="7">
        <f t="shared" si="20"/>
        <v>12</v>
      </c>
      <c r="H149" s="7">
        <f t="shared" si="21"/>
        <v>145</v>
      </c>
      <c r="I149" s="2">
        <f t="shared" si="26"/>
        <v>731629.52</v>
      </c>
      <c r="J149" s="2">
        <f>I149*('Loan Details'!$D$6/12)</f>
        <v>2432.668154</v>
      </c>
      <c r="K149" s="2">
        <f>IF((I149+J149)&lt;'Loan Details'!$D$7,(I149+J149),'Loan Details'!$D$7)</f>
        <v>4768.3896283398362</v>
      </c>
      <c r="L149" s="2">
        <f>IF(I149+J149-K149=0,0,'Loan Details'!$D$12)</f>
        <v>0</v>
      </c>
      <c r="M149" s="2">
        <f t="shared" si="22"/>
        <v>729293.79</v>
      </c>
      <c r="N149" s="8">
        <f t="shared" si="23"/>
        <v>0.48983444231528572</v>
      </c>
    </row>
    <row r="150" spans="1:14" x14ac:dyDescent="0.2">
      <c r="A150" s="7">
        <f t="shared" si="24"/>
        <v>146</v>
      </c>
      <c r="B150" s="2">
        <f t="shared" si="25"/>
        <v>729293.79</v>
      </c>
      <c r="C150" s="2">
        <f>B150*('Loan Details'!$D$6/12)</f>
        <v>2424.9018517499999</v>
      </c>
      <c r="D150" s="2">
        <f>IF((B150+C150)&lt;'Loan Details'!$D$7,(B150+C150),'Loan Details'!$D$7)</f>
        <v>4768.3896283398362</v>
      </c>
      <c r="E150" s="2">
        <f t="shared" si="18"/>
        <v>726950.3</v>
      </c>
      <c r="F150" s="8">
        <f t="shared" si="19"/>
        <v>0.49146314778093037</v>
      </c>
      <c r="G150" s="7">
        <f t="shared" si="20"/>
        <v>12</v>
      </c>
      <c r="H150" s="7">
        <f t="shared" si="21"/>
        <v>146</v>
      </c>
      <c r="I150" s="2">
        <f t="shared" si="26"/>
        <v>729293.79</v>
      </c>
      <c r="J150" s="2">
        <f>I150*('Loan Details'!$D$6/12)</f>
        <v>2424.9018517499999</v>
      </c>
      <c r="K150" s="2">
        <f>IF((I150+J150)&lt;'Loan Details'!$D$7,(I150+J150),'Loan Details'!$D$7)</f>
        <v>4768.3896283398362</v>
      </c>
      <c r="L150" s="2">
        <f>IF(I150+J150-K150=0,0,'Loan Details'!$D$12)</f>
        <v>0</v>
      </c>
      <c r="M150" s="2">
        <f t="shared" si="22"/>
        <v>726950.3</v>
      </c>
      <c r="N150" s="8">
        <f t="shared" si="23"/>
        <v>0.49146314778093037</v>
      </c>
    </row>
    <row r="151" spans="1:14" x14ac:dyDescent="0.2">
      <c r="A151" s="7">
        <f t="shared" si="24"/>
        <v>147</v>
      </c>
      <c r="B151" s="2">
        <f t="shared" si="25"/>
        <v>726950.3</v>
      </c>
      <c r="C151" s="2">
        <f>B151*('Loan Details'!$D$6/12)</f>
        <v>2417.1097475000001</v>
      </c>
      <c r="D151" s="2">
        <f>IF((B151+C151)&lt;'Loan Details'!$D$7,(B151+C151),'Loan Details'!$D$7)</f>
        <v>4768.3896283398362</v>
      </c>
      <c r="E151" s="2">
        <f t="shared" si="18"/>
        <v>724599.02</v>
      </c>
      <c r="F151" s="8">
        <f t="shared" si="19"/>
        <v>0.49309726429768663</v>
      </c>
      <c r="G151" s="7">
        <f t="shared" si="20"/>
        <v>12</v>
      </c>
      <c r="H151" s="7">
        <f t="shared" si="21"/>
        <v>147</v>
      </c>
      <c r="I151" s="2">
        <f t="shared" si="26"/>
        <v>726950.3</v>
      </c>
      <c r="J151" s="2">
        <f>I151*('Loan Details'!$D$6/12)</f>
        <v>2417.1097475000001</v>
      </c>
      <c r="K151" s="2">
        <f>IF((I151+J151)&lt;'Loan Details'!$D$7,(I151+J151),'Loan Details'!$D$7)</f>
        <v>4768.3896283398362</v>
      </c>
      <c r="L151" s="2">
        <f>IF(I151+J151-K151=0,0,'Loan Details'!$D$12)</f>
        <v>0</v>
      </c>
      <c r="M151" s="2">
        <f t="shared" si="22"/>
        <v>724599.02</v>
      </c>
      <c r="N151" s="8">
        <f t="shared" si="23"/>
        <v>0.49309726429768663</v>
      </c>
    </row>
    <row r="152" spans="1:14" x14ac:dyDescent="0.2">
      <c r="A152" s="7">
        <f t="shared" si="24"/>
        <v>148</v>
      </c>
      <c r="B152" s="2">
        <f t="shared" si="25"/>
        <v>724599.02</v>
      </c>
      <c r="C152" s="2">
        <f>B152*('Loan Details'!$D$6/12)</f>
        <v>2409.2917414999997</v>
      </c>
      <c r="D152" s="2">
        <f>IF((B152+C152)&lt;'Loan Details'!$D$7,(B152+C152),'Loan Details'!$D$7)</f>
        <v>4768.3896283398362</v>
      </c>
      <c r="E152" s="2">
        <f t="shared" si="18"/>
        <v>722239.92</v>
      </c>
      <c r="F152" s="8">
        <f t="shared" si="19"/>
        <v>0.49473681278456694</v>
      </c>
      <c r="G152" s="7">
        <f t="shared" si="20"/>
        <v>12</v>
      </c>
      <c r="H152" s="7">
        <f t="shared" si="21"/>
        <v>148</v>
      </c>
      <c r="I152" s="2">
        <f t="shared" si="26"/>
        <v>724599.02</v>
      </c>
      <c r="J152" s="2">
        <f>I152*('Loan Details'!$D$6/12)</f>
        <v>2409.2917414999997</v>
      </c>
      <c r="K152" s="2">
        <f>IF((I152+J152)&lt;'Loan Details'!$D$7,(I152+J152),'Loan Details'!$D$7)</f>
        <v>4768.3896283398362</v>
      </c>
      <c r="L152" s="2">
        <f>IF(I152+J152-K152=0,0,'Loan Details'!$D$12)</f>
        <v>0</v>
      </c>
      <c r="M152" s="2">
        <f t="shared" si="22"/>
        <v>722239.92</v>
      </c>
      <c r="N152" s="8">
        <f t="shared" si="23"/>
        <v>0.49473681278456694</v>
      </c>
    </row>
    <row r="153" spans="1:14" x14ac:dyDescent="0.2">
      <c r="A153" s="7">
        <f t="shared" si="24"/>
        <v>149</v>
      </c>
      <c r="B153" s="2">
        <f t="shared" si="25"/>
        <v>722239.92</v>
      </c>
      <c r="C153" s="2">
        <f>B153*('Loan Details'!$D$6/12)</f>
        <v>2401.4477339999999</v>
      </c>
      <c r="D153" s="2">
        <f>IF((B153+C153)&lt;'Loan Details'!$D$7,(B153+C153),'Loan Details'!$D$7)</f>
        <v>4768.3896283398362</v>
      </c>
      <c r="E153" s="2">
        <f t="shared" si="18"/>
        <v>719872.97</v>
      </c>
      <c r="F153" s="8">
        <f t="shared" si="19"/>
        <v>0.49638181416058302</v>
      </c>
      <c r="G153" s="7">
        <f t="shared" si="20"/>
        <v>12</v>
      </c>
      <c r="H153" s="7">
        <f t="shared" si="21"/>
        <v>149</v>
      </c>
      <c r="I153" s="2">
        <f t="shared" si="26"/>
        <v>722239.92</v>
      </c>
      <c r="J153" s="2">
        <f>I153*('Loan Details'!$D$6/12)</f>
        <v>2401.4477339999999</v>
      </c>
      <c r="K153" s="2">
        <f>IF((I153+J153)&lt;'Loan Details'!$D$7,(I153+J153),'Loan Details'!$D$7)</f>
        <v>4768.3896283398362</v>
      </c>
      <c r="L153" s="2">
        <f>IF(I153+J153-K153=0,0,'Loan Details'!$D$12)</f>
        <v>0</v>
      </c>
      <c r="M153" s="2">
        <f t="shared" si="22"/>
        <v>719872.97</v>
      </c>
      <c r="N153" s="8">
        <f t="shared" si="23"/>
        <v>0.49638181416058302</v>
      </c>
    </row>
    <row r="154" spans="1:14" x14ac:dyDescent="0.2">
      <c r="A154" s="7">
        <f t="shared" si="24"/>
        <v>150</v>
      </c>
      <c r="B154" s="2">
        <f t="shared" si="25"/>
        <v>719872.97</v>
      </c>
      <c r="C154" s="2">
        <f>B154*('Loan Details'!$D$6/12)</f>
        <v>2393.57762525</v>
      </c>
      <c r="D154" s="2">
        <f>IF((B154+C154)&lt;'Loan Details'!$D$7,(B154+C154),'Loan Details'!$D$7)</f>
        <v>4768.3896283398362</v>
      </c>
      <c r="E154" s="2">
        <f t="shared" si="18"/>
        <v>717498.15</v>
      </c>
      <c r="F154" s="8">
        <f t="shared" si="19"/>
        <v>0.49803228934474708</v>
      </c>
      <c r="G154" s="7">
        <f t="shared" si="20"/>
        <v>12</v>
      </c>
      <c r="H154" s="7">
        <f t="shared" si="21"/>
        <v>150</v>
      </c>
      <c r="I154" s="2">
        <f t="shared" si="26"/>
        <v>719872.97</v>
      </c>
      <c r="J154" s="2">
        <f>I154*('Loan Details'!$D$6/12)</f>
        <v>2393.57762525</v>
      </c>
      <c r="K154" s="2">
        <f>IF((I154+J154)&lt;'Loan Details'!$D$7,(I154+J154),'Loan Details'!$D$7)</f>
        <v>4768.3896283398362</v>
      </c>
      <c r="L154" s="2">
        <f>IF(I154+J154-K154=0,0,'Loan Details'!$D$12)</f>
        <v>0</v>
      </c>
      <c r="M154" s="2">
        <f t="shared" si="22"/>
        <v>717498.15</v>
      </c>
      <c r="N154" s="8">
        <f t="shared" si="23"/>
        <v>0.49803228934474708</v>
      </c>
    </row>
    <row r="155" spans="1:14" x14ac:dyDescent="0.2">
      <c r="A155" s="7">
        <f t="shared" si="24"/>
        <v>151</v>
      </c>
      <c r="B155" s="2">
        <f t="shared" si="25"/>
        <v>717498.15</v>
      </c>
      <c r="C155" s="2">
        <f>B155*('Loan Details'!$D$6/12)</f>
        <v>2385.6813487499999</v>
      </c>
      <c r="D155" s="2">
        <f>IF((B155+C155)&lt;'Loan Details'!$D$7,(B155+C155),'Loan Details'!$D$7)</f>
        <v>4768.3896283398362</v>
      </c>
      <c r="E155" s="2">
        <f t="shared" si="18"/>
        <v>715115.44</v>
      </c>
      <c r="F155" s="8">
        <f t="shared" si="19"/>
        <v>0.49968825228306701</v>
      </c>
      <c r="G155" s="7">
        <f t="shared" si="20"/>
        <v>12</v>
      </c>
      <c r="H155" s="7">
        <f t="shared" si="21"/>
        <v>151</v>
      </c>
      <c r="I155" s="2">
        <f t="shared" si="26"/>
        <v>717498.15</v>
      </c>
      <c r="J155" s="2">
        <f>I155*('Loan Details'!$D$6/12)</f>
        <v>2385.6813487499999</v>
      </c>
      <c r="K155" s="2">
        <f>IF((I155+J155)&lt;'Loan Details'!$D$7,(I155+J155),'Loan Details'!$D$7)</f>
        <v>4768.3896283398362</v>
      </c>
      <c r="L155" s="2">
        <f>IF(I155+J155-K155=0,0,'Loan Details'!$D$12)</f>
        <v>0</v>
      </c>
      <c r="M155" s="2">
        <f t="shared" si="22"/>
        <v>715115.44</v>
      </c>
      <c r="N155" s="8">
        <f t="shared" si="23"/>
        <v>0.49968825228306701</v>
      </c>
    </row>
    <row r="156" spans="1:14" x14ac:dyDescent="0.2">
      <c r="A156" s="7">
        <f t="shared" si="24"/>
        <v>152</v>
      </c>
      <c r="B156" s="2">
        <f t="shared" si="25"/>
        <v>715115.44</v>
      </c>
      <c r="C156" s="2">
        <f>B156*('Loan Details'!$D$6/12)</f>
        <v>2377.7588379999997</v>
      </c>
      <c r="D156" s="2">
        <f>IF((B156+C156)&lt;'Loan Details'!$D$7,(B156+C156),'Loan Details'!$D$7)</f>
        <v>4768.3896283398362</v>
      </c>
      <c r="E156" s="2">
        <f t="shared" si="18"/>
        <v>712724.8</v>
      </c>
      <c r="F156" s="8">
        <f t="shared" si="19"/>
        <v>0.50134971692155095</v>
      </c>
      <c r="G156" s="7">
        <f t="shared" si="20"/>
        <v>12</v>
      </c>
      <c r="H156" s="7">
        <f t="shared" si="21"/>
        <v>152</v>
      </c>
      <c r="I156" s="2">
        <f t="shared" si="26"/>
        <v>715115.44</v>
      </c>
      <c r="J156" s="2">
        <f>I156*('Loan Details'!$D$6/12)</f>
        <v>2377.7588379999997</v>
      </c>
      <c r="K156" s="2">
        <f>IF((I156+J156)&lt;'Loan Details'!$D$7,(I156+J156),'Loan Details'!$D$7)</f>
        <v>4768.3896283398362</v>
      </c>
      <c r="L156" s="2">
        <f>IF(I156+J156-K156=0,0,'Loan Details'!$D$12)</f>
        <v>0</v>
      </c>
      <c r="M156" s="2">
        <f t="shared" si="22"/>
        <v>712724.8</v>
      </c>
      <c r="N156" s="8">
        <f t="shared" si="23"/>
        <v>0.50134971692155095</v>
      </c>
    </row>
    <row r="157" spans="1:14" x14ac:dyDescent="0.2">
      <c r="A157" s="7">
        <f t="shared" si="24"/>
        <v>153</v>
      </c>
      <c r="B157" s="2">
        <f t="shared" si="25"/>
        <v>712724.8</v>
      </c>
      <c r="C157" s="2">
        <f>B157*('Loan Details'!$D$6/12)</f>
        <v>2369.80996</v>
      </c>
      <c r="D157" s="2">
        <f>IF((B157+C157)&lt;'Loan Details'!$D$7,(B157+C157),'Loan Details'!$D$7)</f>
        <v>4768.3896283398362</v>
      </c>
      <c r="E157" s="2">
        <f t="shared" si="18"/>
        <v>710326.22</v>
      </c>
      <c r="F157" s="8">
        <f t="shared" si="19"/>
        <v>0.5030167111522148</v>
      </c>
      <c r="G157" s="7">
        <f t="shared" si="20"/>
        <v>12</v>
      </c>
      <c r="H157" s="7">
        <f t="shared" si="21"/>
        <v>153</v>
      </c>
      <c r="I157" s="2">
        <f t="shared" si="26"/>
        <v>712724.8</v>
      </c>
      <c r="J157" s="2">
        <f>I157*('Loan Details'!$D$6/12)</f>
        <v>2369.80996</v>
      </c>
      <c r="K157" s="2">
        <f>IF((I157+J157)&lt;'Loan Details'!$D$7,(I157+J157),'Loan Details'!$D$7)</f>
        <v>4768.3896283398362</v>
      </c>
      <c r="L157" s="2">
        <f>IF(I157+J157-K157=0,0,'Loan Details'!$D$12)</f>
        <v>0</v>
      </c>
      <c r="M157" s="2">
        <f t="shared" si="22"/>
        <v>710326.22</v>
      </c>
      <c r="N157" s="8">
        <f t="shared" si="23"/>
        <v>0.5030167111522148</v>
      </c>
    </row>
    <row r="158" spans="1:14" x14ac:dyDescent="0.2">
      <c r="A158" s="7">
        <f t="shared" si="24"/>
        <v>154</v>
      </c>
      <c r="B158" s="2">
        <f t="shared" si="25"/>
        <v>710326.22</v>
      </c>
      <c r="C158" s="2">
        <f>B158*('Loan Details'!$D$6/12)</f>
        <v>2361.8346815</v>
      </c>
      <c r="D158" s="2">
        <f>IF((B158+C158)&lt;'Loan Details'!$D$7,(B158+C158),'Loan Details'!$D$7)</f>
        <v>4768.3896283398362</v>
      </c>
      <c r="E158" s="2">
        <f t="shared" si="18"/>
        <v>707919.66</v>
      </c>
      <c r="F158" s="8">
        <f t="shared" si="19"/>
        <v>0.50468924194806264</v>
      </c>
      <c r="G158" s="7">
        <f t="shared" si="20"/>
        <v>12</v>
      </c>
      <c r="H158" s="7">
        <f t="shared" si="21"/>
        <v>154</v>
      </c>
      <c r="I158" s="2">
        <f t="shared" si="26"/>
        <v>710326.22</v>
      </c>
      <c r="J158" s="2">
        <f>I158*('Loan Details'!$D$6/12)</f>
        <v>2361.8346815</v>
      </c>
      <c r="K158" s="2">
        <f>IF((I158+J158)&lt;'Loan Details'!$D$7,(I158+J158),'Loan Details'!$D$7)</f>
        <v>4768.3896283398362</v>
      </c>
      <c r="L158" s="2">
        <f>IF(I158+J158-K158=0,0,'Loan Details'!$D$12)</f>
        <v>0</v>
      </c>
      <c r="M158" s="2">
        <f t="shared" si="22"/>
        <v>707919.66</v>
      </c>
      <c r="N158" s="8">
        <f t="shared" si="23"/>
        <v>0.50468924194806264</v>
      </c>
    </row>
    <row r="159" spans="1:14" x14ac:dyDescent="0.2">
      <c r="A159" s="7">
        <f t="shared" si="24"/>
        <v>155</v>
      </c>
      <c r="B159" s="2">
        <f t="shared" si="25"/>
        <v>707919.66</v>
      </c>
      <c r="C159" s="2">
        <f>B159*('Loan Details'!$D$6/12)</f>
        <v>2353.8328695</v>
      </c>
      <c r="D159" s="2">
        <f>IF((B159+C159)&lt;'Loan Details'!$D$7,(B159+C159),'Loan Details'!$D$7)</f>
        <v>4768.3896283398362</v>
      </c>
      <c r="E159" s="2">
        <f t="shared" si="18"/>
        <v>705505.1</v>
      </c>
      <c r="F159" s="8">
        <f t="shared" si="19"/>
        <v>0.5063673372011106</v>
      </c>
      <c r="G159" s="7">
        <f t="shared" si="20"/>
        <v>12</v>
      </c>
      <c r="H159" s="7">
        <f t="shared" si="21"/>
        <v>155</v>
      </c>
      <c r="I159" s="2">
        <f t="shared" si="26"/>
        <v>707919.66</v>
      </c>
      <c r="J159" s="2">
        <f>I159*('Loan Details'!$D$6/12)</f>
        <v>2353.8328695</v>
      </c>
      <c r="K159" s="2">
        <f>IF((I159+J159)&lt;'Loan Details'!$D$7,(I159+J159),'Loan Details'!$D$7)</f>
        <v>4768.3896283398362</v>
      </c>
      <c r="L159" s="2">
        <f>IF(I159+J159-K159=0,0,'Loan Details'!$D$12)</f>
        <v>0</v>
      </c>
      <c r="M159" s="2">
        <f t="shared" si="22"/>
        <v>705505.1</v>
      </c>
      <c r="N159" s="8">
        <f t="shared" si="23"/>
        <v>0.5063673372011106</v>
      </c>
    </row>
    <row r="160" spans="1:14" x14ac:dyDescent="0.2">
      <c r="A160" s="7">
        <f t="shared" si="24"/>
        <v>156</v>
      </c>
      <c r="B160" s="2">
        <f t="shared" si="25"/>
        <v>705505.1</v>
      </c>
      <c r="C160" s="2">
        <f>B160*('Loan Details'!$D$6/12)</f>
        <v>2345.8044574999999</v>
      </c>
      <c r="D160" s="2">
        <f>IF((B160+C160)&lt;'Loan Details'!$D$7,(B160+C160),'Loan Details'!$D$7)</f>
        <v>4768.3896283398362</v>
      </c>
      <c r="E160" s="2">
        <f t="shared" si="18"/>
        <v>703082.51</v>
      </c>
      <c r="F160" s="8">
        <f t="shared" si="19"/>
        <v>0.50805101085736659</v>
      </c>
      <c r="G160" s="7">
        <f t="shared" si="20"/>
        <v>13</v>
      </c>
      <c r="H160" s="7">
        <f t="shared" si="21"/>
        <v>156</v>
      </c>
      <c r="I160" s="2">
        <f t="shared" si="26"/>
        <v>705505.1</v>
      </c>
      <c r="J160" s="2">
        <f>I160*('Loan Details'!$D$6/12)</f>
        <v>2345.8044574999999</v>
      </c>
      <c r="K160" s="2">
        <f>IF((I160+J160)&lt;'Loan Details'!$D$7,(I160+J160),'Loan Details'!$D$7)</f>
        <v>4768.3896283398362</v>
      </c>
      <c r="L160" s="2">
        <f>IF(I160+J160-K160=0,0,'Loan Details'!$D$12)</f>
        <v>0</v>
      </c>
      <c r="M160" s="2">
        <f t="shared" si="22"/>
        <v>703082.51</v>
      </c>
      <c r="N160" s="8">
        <f t="shared" si="23"/>
        <v>0.50805101085736659</v>
      </c>
    </row>
    <row r="161" spans="1:14" x14ac:dyDescent="0.2">
      <c r="A161" s="7">
        <f t="shared" si="24"/>
        <v>157</v>
      </c>
      <c r="B161" s="2">
        <f t="shared" si="25"/>
        <v>703082.51</v>
      </c>
      <c r="C161" s="2">
        <f>B161*('Loan Details'!$D$6/12)</f>
        <v>2337.74934575</v>
      </c>
      <c r="D161" s="2">
        <f>IF((B161+C161)&lt;'Loan Details'!$D$7,(B161+C161),'Loan Details'!$D$7)</f>
        <v>4768.3896283398362</v>
      </c>
      <c r="E161" s="2">
        <f t="shared" si="18"/>
        <v>700651.86</v>
      </c>
      <c r="F161" s="8">
        <f t="shared" si="19"/>
        <v>0.50974028383584269</v>
      </c>
      <c r="G161" s="7">
        <f t="shared" si="20"/>
        <v>13</v>
      </c>
      <c r="H161" s="7">
        <f t="shared" si="21"/>
        <v>157</v>
      </c>
      <c r="I161" s="2">
        <f t="shared" si="26"/>
        <v>703082.51</v>
      </c>
      <c r="J161" s="2">
        <f>I161*('Loan Details'!$D$6/12)</f>
        <v>2337.74934575</v>
      </c>
      <c r="K161" s="2">
        <f>IF((I161+J161)&lt;'Loan Details'!$D$7,(I161+J161),'Loan Details'!$D$7)</f>
        <v>4768.3896283398362</v>
      </c>
      <c r="L161" s="2">
        <f>IF(I161+J161-K161=0,0,'Loan Details'!$D$12)</f>
        <v>0</v>
      </c>
      <c r="M161" s="2">
        <f t="shared" si="22"/>
        <v>700651.86</v>
      </c>
      <c r="N161" s="8">
        <f t="shared" si="23"/>
        <v>0.50974028383584269</v>
      </c>
    </row>
    <row r="162" spans="1:14" x14ac:dyDescent="0.2">
      <c r="A162" s="7">
        <f t="shared" si="24"/>
        <v>158</v>
      </c>
      <c r="B162" s="2">
        <f t="shared" si="25"/>
        <v>700651.86</v>
      </c>
      <c r="C162" s="2">
        <f>B162*('Loan Details'!$D$6/12)</f>
        <v>2329.6674344999997</v>
      </c>
      <c r="D162" s="2">
        <f>IF((B162+C162)&lt;'Loan Details'!$D$7,(B162+C162),'Loan Details'!$D$7)</f>
        <v>4768.3896283398362</v>
      </c>
      <c r="E162" s="2">
        <f t="shared" si="18"/>
        <v>698213.13</v>
      </c>
      <c r="F162" s="8">
        <f t="shared" si="19"/>
        <v>0.51143517705555086</v>
      </c>
      <c r="G162" s="7">
        <f t="shared" si="20"/>
        <v>13</v>
      </c>
      <c r="H162" s="7">
        <f t="shared" si="21"/>
        <v>158</v>
      </c>
      <c r="I162" s="2">
        <f t="shared" si="26"/>
        <v>700651.86</v>
      </c>
      <c r="J162" s="2">
        <f>I162*('Loan Details'!$D$6/12)</f>
        <v>2329.6674344999997</v>
      </c>
      <c r="K162" s="2">
        <f>IF((I162+J162)&lt;'Loan Details'!$D$7,(I162+J162),'Loan Details'!$D$7)</f>
        <v>4768.3896283398362</v>
      </c>
      <c r="L162" s="2">
        <f>IF(I162+J162-K162=0,0,'Loan Details'!$D$12)</f>
        <v>0</v>
      </c>
      <c r="M162" s="2">
        <f t="shared" si="22"/>
        <v>698213.13</v>
      </c>
      <c r="N162" s="8">
        <f t="shared" si="23"/>
        <v>0.51143517705555086</v>
      </c>
    </row>
    <row r="163" spans="1:14" x14ac:dyDescent="0.2">
      <c r="A163" s="7">
        <f t="shared" si="24"/>
        <v>159</v>
      </c>
      <c r="B163" s="2">
        <f t="shared" si="25"/>
        <v>698213.13</v>
      </c>
      <c r="C163" s="2">
        <f>B163*('Loan Details'!$D$6/12)</f>
        <v>2321.5586572500001</v>
      </c>
      <c r="D163" s="2">
        <f>IF((B163+C163)&lt;'Loan Details'!$D$7,(B163+C163),'Loan Details'!$D$7)</f>
        <v>4768.3896283398362</v>
      </c>
      <c r="E163" s="2">
        <f t="shared" si="18"/>
        <v>695766.29</v>
      </c>
      <c r="F163" s="8">
        <f t="shared" si="19"/>
        <v>0.51313570446249912</v>
      </c>
      <c r="G163" s="7">
        <f t="shared" si="20"/>
        <v>13</v>
      </c>
      <c r="H163" s="7">
        <f t="shared" si="21"/>
        <v>159</v>
      </c>
      <c r="I163" s="2">
        <f t="shared" si="26"/>
        <v>698213.13</v>
      </c>
      <c r="J163" s="2">
        <f>I163*('Loan Details'!$D$6/12)</f>
        <v>2321.5586572500001</v>
      </c>
      <c r="K163" s="2">
        <f>IF((I163+J163)&lt;'Loan Details'!$D$7,(I163+J163),'Loan Details'!$D$7)</f>
        <v>4768.3896283398362</v>
      </c>
      <c r="L163" s="2">
        <f>IF(I163+J163-K163=0,0,'Loan Details'!$D$12)</f>
        <v>0</v>
      </c>
      <c r="M163" s="2">
        <f t="shared" si="22"/>
        <v>695766.29</v>
      </c>
      <c r="N163" s="8">
        <f t="shared" si="23"/>
        <v>0.51313570446249912</v>
      </c>
    </row>
    <row r="164" spans="1:14" x14ac:dyDescent="0.2">
      <c r="A164" s="7">
        <f t="shared" si="24"/>
        <v>160</v>
      </c>
      <c r="B164" s="2">
        <f t="shared" si="25"/>
        <v>695766.29</v>
      </c>
      <c r="C164" s="2">
        <f>B164*('Loan Details'!$D$6/12)</f>
        <v>2313.4229142499998</v>
      </c>
      <c r="D164" s="2">
        <f>IF((B164+C164)&lt;'Loan Details'!$D$7,(B164+C164),'Loan Details'!$D$7)</f>
        <v>4768.3896283398362</v>
      </c>
      <c r="E164" s="2">
        <f t="shared" si="18"/>
        <v>693311.32</v>
      </c>
      <c r="F164" s="8">
        <f t="shared" si="19"/>
        <v>0.51484188697569966</v>
      </c>
      <c r="G164" s="7">
        <f t="shared" si="20"/>
        <v>13</v>
      </c>
      <c r="H164" s="7">
        <f t="shared" si="21"/>
        <v>160</v>
      </c>
      <c r="I164" s="2">
        <f t="shared" si="26"/>
        <v>695766.29</v>
      </c>
      <c r="J164" s="2">
        <f>I164*('Loan Details'!$D$6/12)</f>
        <v>2313.4229142499998</v>
      </c>
      <c r="K164" s="2">
        <f>IF((I164+J164)&lt;'Loan Details'!$D$7,(I164+J164),'Loan Details'!$D$7)</f>
        <v>4768.3896283398362</v>
      </c>
      <c r="L164" s="2">
        <f>IF(I164+J164-K164=0,0,'Loan Details'!$D$12)</f>
        <v>0</v>
      </c>
      <c r="M164" s="2">
        <f t="shared" si="22"/>
        <v>693311.32</v>
      </c>
      <c r="N164" s="8">
        <f t="shared" si="23"/>
        <v>0.51484188697569966</v>
      </c>
    </row>
    <row r="165" spans="1:14" x14ac:dyDescent="0.2">
      <c r="A165" s="7">
        <f t="shared" si="24"/>
        <v>161</v>
      </c>
      <c r="B165" s="2">
        <f t="shared" si="25"/>
        <v>693311.32</v>
      </c>
      <c r="C165" s="2">
        <f>B165*('Loan Details'!$D$6/12)</f>
        <v>2305.2601389999995</v>
      </c>
      <c r="D165" s="2">
        <f>IF((B165+C165)&lt;'Loan Details'!$D$7,(B165+C165),'Loan Details'!$D$7)</f>
        <v>4768.3896283398362</v>
      </c>
      <c r="E165" s="2">
        <f t="shared" si="18"/>
        <v>690848.19</v>
      </c>
      <c r="F165" s="8">
        <f t="shared" si="19"/>
        <v>0.51655373854116038</v>
      </c>
      <c r="G165" s="7">
        <f t="shared" si="20"/>
        <v>13</v>
      </c>
      <c r="H165" s="7">
        <f t="shared" si="21"/>
        <v>161</v>
      </c>
      <c r="I165" s="2">
        <f t="shared" si="26"/>
        <v>693311.32</v>
      </c>
      <c r="J165" s="2">
        <f>I165*('Loan Details'!$D$6/12)</f>
        <v>2305.2601389999995</v>
      </c>
      <c r="K165" s="2">
        <f>IF((I165+J165)&lt;'Loan Details'!$D$7,(I165+J165),'Loan Details'!$D$7)</f>
        <v>4768.3896283398362</v>
      </c>
      <c r="L165" s="2">
        <f>IF(I165+J165-K165=0,0,'Loan Details'!$D$12)</f>
        <v>0</v>
      </c>
      <c r="M165" s="2">
        <f t="shared" si="22"/>
        <v>690848.19</v>
      </c>
      <c r="N165" s="8">
        <f t="shared" si="23"/>
        <v>0.51655373854116038</v>
      </c>
    </row>
    <row r="166" spans="1:14" x14ac:dyDescent="0.2">
      <c r="A166" s="7">
        <f t="shared" si="24"/>
        <v>162</v>
      </c>
      <c r="B166" s="2">
        <f t="shared" si="25"/>
        <v>690848.19</v>
      </c>
      <c r="C166" s="2">
        <f>B166*('Loan Details'!$D$6/12)</f>
        <v>2297.0702317499995</v>
      </c>
      <c r="D166" s="2">
        <f>IF((B166+C166)&lt;'Loan Details'!$D$7,(B166+C166),'Loan Details'!$D$7)</f>
        <v>4768.3896283398362</v>
      </c>
      <c r="E166" s="2">
        <f t="shared" si="18"/>
        <v>688376.87</v>
      </c>
      <c r="F166" s="8">
        <f t="shared" si="19"/>
        <v>0.51827128007789325</v>
      </c>
      <c r="G166" s="7">
        <f t="shared" si="20"/>
        <v>13</v>
      </c>
      <c r="H166" s="7">
        <f t="shared" si="21"/>
        <v>162</v>
      </c>
      <c r="I166" s="2">
        <f t="shared" si="26"/>
        <v>690848.19</v>
      </c>
      <c r="J166" s="2">
        <f>I166*('Loan Details'!$D$6/12)</f>
        <v>2297.0702317499995</v>
      </c>
      <c r="K166" s="2">
        <f>IF((I166+J166)&lt;'Loan Details'!$D$7,(I166+J166),'Loan Details'!$D$7)</f>
        <v>4768.3896283398362</v>
      </c>
      <c r="L166" s="2">
        <f>IF(I166+J166-K166=0,0,'Loan Details'!$D$12)</f>
        <v>0</v>
      </c>
      <c r="M166" s="2">
        <f t="shared" si="22"/>
        <v>688376.87</v>
      </c>
      <c r="N166" s="8">
        <f t="shared" si="23"/>
        <v>0.51827128007789325</v>
      </c>
    </row>
    <row r="167" spans="1:14" x14ac:dyDescent="0.2">
      <c r="A167" s="7">
        <f t="shared" si="24"/>
        <v>163</v>
      </c>
      <c r="B167" s="2">
        <f t="shared" si="25"/>
        <v>688376.87</v>
      </c>
      <c r="C167" s="2">
        <f>B167*('Loan Details'!$D$6/12)</f>
        <v>2288.8530927500001</v>
      </c>
      <c r="D167" s="2">
        <f>IF((B167+C167)&lt;'Loan Details'!$D$7,(B167+C167),'Loan Details'!$D$7)</f>
        <v>4768.3896283398362</v>
      </c>
      <c r="E167" s="2">
        <f t="shared" si="18"/>
        <v>685897.33</v>
      </c>
      <c r="F167" s="8">
        <f t="shared" si="19"/>
        <v>0.51999453250491023</v>
      </c>
      <c r="G167" s="7">
        <f t="shared" si="20"/>
        <v>13</v>
      </c>
      <c r="H167" s="7">
        <f t="shared" si="21"/>
        <v>163</v>
      </c>
      <c r="I167" s="2">
        <f t="shared" si="26"/>
        <v>688376.87</v>
      </c>
      <c r="J167" s="2">
        <f>I167*('Loan Details'!$D$6/12)</f>
        <v>2288.8530927500001</v>
      </c>
      <c r="K167" s="2">
        <f>IF((I167+J167)&lt;'Loan Details'!$D$7,(I167+J167),'Loan Details'!$D$7)</f>
        <v>4768.3896283398362</v>
      </c>
      <c r="L167" s="2">
        <f>IF(I167+J167-K167=0,0,'Loan Details'!$D$12)</f>
        <v>0</v>
      </c>
      <c r="M167" s="2">
        <f t="shared" si="22"/>
        <v>685897.33</v>
      </c>
      <c r="N167" s="8">
        <f t="shared" si="23"/>
        <v>0.51999453250491023</v>
      </c>
    </row>
    <row r="168" spans="1:14" x14ac:dyDescent="0.2">
      <c r="A168" s="7">
        <f t="shared" si="24"/>
        <v>164</v>
      </c>
      <c r="B168" s="2">
        <f t="shared" si="25"/>
        <v>685897.33</v>
      </c>
      <c r="C168" s="2">
        <f>B168*('Loan Details'!$D$6/12)</f>
        <v>2280.6086222499998</v>
      </c>
      <c r="D168" s="2">
        <f>IF((B168+C168)&lt;'Loan Details'!$D$7,(B168+C168),'Loan Details'!$D$7)</f>
        <v>4768.3896283398362</v>
      </c>
      <c r="E168" s="2">
        <f t="shared" si="18"/>
        <v>683409.54</v>
      </c>
      <c r="F168" s="8">
        <f t="shared" si="19"/>
        <v>0.52172351674122375</v>
      </c>
      <c r="G168" s="7">
        <f t="shared" si="20"/>
        <v>13</v>
      </c>
      <c r="H168" s="7">
        <f t="shared" si="21"/>
        <v>164</v>
      </c>
      <c r="I168" s="2">
        <f t="shared" si="26"/>
        <v>685897.33</v>
      </c>
      <c r="J168" s="2">
        <f>I168*('Loan Details'!$D$6/12)</f>
        <v>2280.6086222499998</v>
      </c>
      <c r="K168" s="2">
        <f>IF((I168+J168)&lt;'Loan Details'!$D$7,(I168+J168),'Loan Details'!$D$7)</f>
        <v>4768.3896283398362</v>
      </c>
      <c r="L168" s="2">
        <f>IF(I168+J168-K168=0,0,'Loan Details'!$D$12)</f>
        <v>0</v>
      </c>
      <c r="M168" s="2">
        <f t="shared" si="22"/>
        <v>683409.54</v>
      </c>
      <c r="N168" s="8">
        <f t="shared" si="23"/>
        <v>0.52172351674122375</v>
      </c>
    </row>
    <row r="169" spans="1:14" x14ac:dyDescent="0.2">
      <c r="A169" s="7">
        <f t="shared" si="24"/>
        <v>165</v>
      </c>
      <c r="B169" s="2">
        <f t="shared" si="25"/>
        <v>683409.54</v>
      </c>
      <c r="C169" s="2">
        <f>B169*('Loan Details'!$D$6/12)</f>
        <v>2272.3367205</v>
      </c>
      <c r="D169" s="2">
        <f>IF((B169+C169)&lt;'Loan Details'!$D$7,(B169+C169),'Loan Details'!$D$7)</f>
        <v>4768.3896283398362</v>
      </c>
      <c r="E169" s="2">
        <f t="shared" si="18"/>
        <v>680913.48</v>
      </c>
      <c r="F169" s="8">
        <f t="shared" si="19"/>
        <v>0.52345825370584542</v>
      </c>
      <c r="G169" s="7">
        <f t="shared" si="20"/>
        <v>13</v>
      </c>
      <c r="H169" s="7">
        <f t="shared" si="21"/>
        <v>165</v>
      </c>
      <c r="I169" s="2">
        <f t="shared" si="26"/>
        <v>683409.54</v>
      </c>
      <c r="J169" s="2">
        <f>I169*('Loan Details'!$D$6/12)</f>
        <v>2272.3367205</v>
      </c>
      <c r="K169" s="2">
        <f>IF((I169+J169)&lt;'Loan Details'!$D$7,(I169+J169),'Loan Details'!$D$7)</f>
        <v>4768.3896283398362</v>
      </c>
      <c r="L169" s="2">
        <f>IF(I169+J169-K169=0,0,'Loan Details'!$D$12)</f>
        <v>0</v>
      </c>
      <c r="M169" s="2">
        <f t="shared" si="22"/>
        <v>680913.48</v>
      </c>
      <c r="N169" s="8">
        <f t="shared" si="23"/>
        <v>0.52345825370584542</v>
      </c>
    </row>
    <row r="170" spans="1:14" x14ac:dyDescent="0.2">
      <c r="A170" s="7">
        <f t="shared" si="24"/>
        <v>166</v>
      </c>
      <c r="B170" s="2">
        <f t="shared" si="25"/>
        <v>680913.48</v>
      </c>
      <c r="C170" s="2">
        <f>B170*('Loan Details'!$D$6/12)</f>
        <v>2264.0373209999998</v>
      </c>
      <c r="D170" s="2">
        <f>IF((B170+C170)&lt;'Loan Details'!$D$7,(B170+C170),'Loan Details'!$D$7)</f>
        <v>4768.3896283398362</v>
      </c>
      <c r="E170" s="2">
        <f t="shared" si="18"/>
        <v>678409.12</v>
      </c>
      <c r="F170" s="8">
        <f t="shared" si="19"/>
        <v>0.52519875734478361</v>
      </c>
      <c r="G170" s="7">
        <f t="shared" si="20"/>
        <v>13</v>
      </c>
      <c r="H170" s="7">
        <f t="shared" si="21"/>
        <v>166</v>
      </c>
      <c r="I170" s="2">
        <f t="shared" si="26"/>
        <v>680913.48</v>
      </c>
      <c r="J170" s="2">
        <f>I170*('Loan Details'!$D$6/12)</f>
        <v>2264.0373209999998</v>
      </c>
      <c r="K170" s="2">
        <f>IF((I170+J170)&lt;'Loan Details'!$D$7,(I170+J170),'Loan Details'!$D$7)</f>
        <v>4768.3896283398362</v>
      </c>
      <c r="L170" s="2">
        <f>IF(I170+J170-K170=0,0,'Loan Details'!$D$12)</f>
        <v>0</v>
      </c>
      <c r="M170" s="2">
        <f t="shared" si="22"/>
        <v>678409.12</v>
      </c>
      <c r="N170" s="8">
        <f t="shared" si="23"/>
        <v>0.52519875734478361</v>
      </c>
    </row>
    <row r="171" spans="1:14" x14ac:dyDescent="0.2">
      <c r="A171" s="7">
        <f t="shared" si="24"/>
        <v>167</v>
      </c>
      <c r="B171" s="2">
        <f t="shared" si="25"/>
        <v>678409.12</v>
      </c>
      <c r="C171" s="2">
        <f>B171*('Loan Details'!$D$6/12)</f>
        <v>2255.7103239999997</v>
      </c>
      <c r="D171" s="2">
        <f>IF((B171+C171)&lt;'Loan Details'!$D$7,(B171+C171),'Loan Details'!$D$7)</f>
        <v>4768.3896283398362</v>
      </c>
      <c r="E171" s="2">
        <f t="shared" si="18"/>
        <v>675896.44</v>
      </c>
      <c r="F171" s="8">
        <f t="shared" si="19"/>
        <v>0.52694504857705005</v>
      </c>
      <c r="G171" s="7">
        <f t="shared" si="20"/>
        <v>13</v>
      </c>
      <c r="H171" s="7">
        <f t="shared" si="21"/>
        <v>167</v>
      </c>
      <c r="I171" s="2">
        <f t="shared" si="26"/>
        <v>678409.12</v>
      </c>
      <c r="J171" s="2">
        <f>I171*('Loan Details'!$D$6/12)</f>
        <v>2255.7103239999997</v>
      </c>
      <c r="K171" s="2">
        <f>IF((I171+J171)&lt;'Loan Details'!$D$7,(I171+J171),'Loan Details'!$D$7)</f>
        <v>4768.3896283398362</v>
      </c>
      <c r="L171" s="2">
        <f>IF(I171+J171-K171=0,0,'Loan Details'!$D$12)</f>
        <v>0</v>
      </c>
      <c r="M171" s="2">
        <f t="shared" si="22"/>
        <v>675896.44</v>
      </c>
      <c r="N171" s="8">
        <f t="shared" si="23"/>
        <v>0.52694504857705005</v>
      </c>
    </row>
    <row r="172" spans="1:14" x14ac:dyDescent="0.2">
      <c r="A172" s="7">
        <f t="shared" si="24"/>
        <v>168</v>
      </c>
      <c r="B172" s="2">
        <f t="shared" si="25"/>
        <v>675896.44</v>
      </c>
      <c r="C172" s="2">
        <f>B172*('Loan Details'!$D$6/12)</f>
        <v>2247.3556629999998</v>
      </c>
      <c r="D172" s="2">
        <f>IF((B172+C172)&lt;'Loan Details'!$D$7,(B172+C172),'Loan Details'!$D$7)</f>
        <v>4768.3896283398362</v>
      </c>
      <c r="E172" s="2">
        <f t="shared" si="18"/>
        <v>673375.4</v>
      </c>
      <c r="F172" s="8">
        <f t="shared" si="19"/>
        <v>0.52869714134865275</v>
      </c>
      <c r="G172" s="7">
        <f t="shared" si="20"/>
        <v>14</v>
      </c>
      <c r="H172" s="7">
        <f t="shared" si="21"/>
        <v>168</v>
      </c>
      <c r="I172" s="2">
        <f t="shared" si="26"/>
        <v>675896.44</v>
      </c>
      <c r="J172" s="2">
        <f>I172*('Loan Details'!$D$6/12)</f>
        <v>2247.3556629999998</v>
      </c>
      <c r="K172" s="2">
        <f>IF((I172+J172)&lt;'Loan Details'!$D$7,(I172+J172),'Loan Details'!$D$7)</f>
        <v>4768.3896283398362</v>
      </c>
      <c r="L172" s="2">
        <f>IF(I172+J172-K172=0,0,'Loan Details'!$D$12)</f>
        <v>0</v>
      </c>
      <c r="M172" s="2">
        <f t="shared" si="22"/>
        <v>673375.4</v>
      </c>
      <c r="N172" s="8">
        <f t="shared" si="23"/>
        <v>0.52869714134865275</v>
      </c>
    </row>
    <row r="173" spans="1:14" x14ac:dyDescent="0.2">
      <c r="A173" s="7">
        <f t="shared" si="24"/>
        <v>169</v>
      </c>
      <c r="B173" s="2">
        <f t="shared" si="25"/>
        <v>673375.4</v>
      </c>
      <c r="C173" s="2">
        <f>B173*('Loan Details'!$D$6/12)</f>
        <v>2238.9732049999998</v>
      </c>
      <c r="D173" s="2">
        <f>IF((B173+C173)&lt;'Loan Details'!$D$7,(B173+C173),'Loan Details'!$D$7)</f>
        <v>4768.3896283398362</v>
      </c>
      <c r="E173" s="2">
        <f t="shared" si="18"/>
        <v>670845.98</v>
      </c>
      <c r="F173" s="8">
        <f t="shared" si="19"/>
        <v>0.5304550635516081</v>
      </c>
      <c r="G173" s="7">
        <f t="shared" si="20"/>
        <v>14</v>
      </c>
      <c r="H173" s="7">
        <f t="shared" si="21"/>
        <v>169</v>
      </c>
      <c r="I173" s="2">
        <f t="shared" si="26"/>
        <v>673375.4</v>
      </c>
      <c r="J173" s="2">
        <f>I173*('Loan Details'!$D$6/12)</f>
        <v>2238.9732049999998</v>
      </c>
      <c r="K173" s="2">
        <f>IF((I173+J173)&lt;'Loan Details'!$D$7,(I173+J173),'Loan Details'!$D$7)</f>
        <v>4768.3896283398362</v>
      </c>
      <c r="L173" s="2">
        <f>IF(I173+J173-K173=0,0,'Loan Details'!$D$12)</f>
        <v>0</v>
      </c>
      <c r="M173" s="2">
        <f t="shared" si="22"/>
        <v>670845.98</v>
      </c>
      <c r="N173" s="8">
        <f t="shared" si="23"/>
        <v>0.5304550635516081</v>
      </c>
    </row>
    <row r="174" spans="1:14" x14ac:dyDescent="0.2">
      <c r="A174" s="7">
        <f t="shared" si="24"/>
        <v>170</v>
      </c>
      <c r="B174" s="2">
        <f t="shared" si="25"/>
        <v>670845.98</v>
      </c>
      <c r="C174" s="2">
        <f>B174*('Loan Details'!$D$6/12)</f>
        <v>2230.5628834999998</v>
      </c>
      <c r="D174" s="2">
        <f>IF((B174+C174)&lt;'Loan Details'!$D$7,(B174+C174),'Loan Details'!$D$7)</f>
        <v>4768.3896283398362</v>
      </c>
      <c r="E174" s="2">
        <f t="shared" si="18"/>
        <v>668308.15</v>
      </c>
      <c r="F174" s="8">
        <f t="shared" si="19"/>
        <v>0.53221882913192364</v>
      </c>
      <c r="G174" s="7">
        <f t="shared" si="20"/>
        <v>14</v>
      </c>
      <c r="H174" s="7">
        <f t="shared" si="21"/>
        <v>170</v>
      </c>
      <c r="I174" s="2">
        <f t="shared" si="26"/>
        <v>670845.98</v>
      </c>
      <c r="J174" s="2">
        <f>I174*('Loan Details'!$D$6/12)</f>
        <v>2230.5628834999998</v>
      </c>
      <c r="K174" s="2">
        <f>IF((I174+J174)&lt;'Loan Details'!$D$7,(I174+J174),'Loan Details'!$D$7)</f>
        <v>4768.3896283398362</v>
      </c>
      <c r="L174" s="2">
        <f>IF(I174+J174-K174=0,0,'Loan Details'!$D$12)</f>
        <v>0</v>
      </c>
      <c r="M174" s="2">
        <f t="shared" si="22"/>
        <v>668308.15</v>
      </c>
      <c r="N174" s="8">
        <f t="shared" si="23"/>
        <v>0.53221882913192364</v>
      </c>
    </row>
    <row r="175" spans="1:14" x14ac:dyDescent="0.2">
      <c r="A175" s="7">
        <f t="shared" si="24"/>
        <v>171</v>
      </c>
      <c r="B175" s="2">
        <f t="shared" si="25"/>
        <v>668308.15</v>
      </c>
      <c r="C175" s="2">
        <f>B175*('Loan Details'!$D$6/12)</f>
        <v>2222.1245987500001</v>
      </c>
      <c r="D175" s="2">
        <f>IF((B175+C175)&lt;'Loan Details'!$D$7,(B175+C175),'Loan Details'!$D$7)</f>
        <v>4768.3896283398362</v>
      </c>
      <c r="E175" s="2">
        <f t="shared" si="18"/>
        <v>665761.88</v>
      </c>
      <c r="F175" s="8">
        <f t="shared" si="19"/>
        <v>0.53398845900861169</v>
      </c>
      <c r="G175" s="7">
        <f t="shared" si="20"/>
        <v>14</v>
      </c>
      <c r="H175" s="7">
        <f t="shared" si="21"/>
        <v>171</v>
      </c>
      <c r="I175" s="2">
        <f t="shared" si="26"/>
        <v>668308.15</v>
      </c>
      <c r="J175" s="2">
        <f>I175*('Loan Details'!$D$6/12)</f>
        <v>2222.1245987500001</v>
      </c>
      <c r="K175" s="2">
        <f>IF((I175+J175)&lt;'Loan Details'!$D$7,(I175+J175),'Loan Details'!$D$7)</f>
        <v>4768.3896283398362</v>
      </c>
      <c r="L175" s="2">
        <f>IF(I175+J175-K175=0,0,'Loan Details'!$D$12)</f>
        <v>0</v>
      </c>
      <c r="M175" s="2">
        <f t="shared" si="22"/>
        <v>665761.88</v>
      </c>
      <c r="N175" s="8">
        <f t="shared" si="23"/>
        <v>0.53398845900861169</v>
      </c>
    </row>
    <row r="176" spans="1:14" x14ac:dyDescent="0.2">
      <c r="A176" s="7">
        <f t="shared" si="24"/>
        <v>172</v>
      </c>
      <c r="B176" s="2">
        <f t="shared" si="25"/>
        <v>665761.88</v>
      </c>
      <c r="C176" s="2">
        <f>B176*('Loan Details'!$D$6/12)</f>
        <v>2213.6582509999998</v>
      </c>
      <c r="D176" s="2">
        <f>IF((B176+C176)&lt;'Loan Details'!$D$7,(B176+C176),'Loan Details'!$D$7)</f>
        <v>4768.3896283398362</v>
      </c>
      <c r="E176" s="2">
        <f t="shared" si="18"/>
        <v>663207.14</v>
      </c>
      <c r="F176" s="8">
        <f t="shared" si="19"/>
        <v>0.53576397410068444</v>
      </c>
      <c r="G176" s="7">
        <f t="shared" si="20"/>
        <v>14</v>
      </c>
      <c r="H176" s="7">
        <f t="shared" si="21"/>
        <v>172</v>
      </c>
      <c r="I176" s="2">
        <f t="shared" si="26"/>
        <v>665761.88</v>
      </c>
      <c r="J176" s="2">
        <f>I176*('Loan Details'!$D$6/12)</f>
        <v>2213.6582509999998</v>
      </c>
      <c r="K176" s="2">
        <f>IF((I176+J176)&lt;'Loan Details'!$D$7,(I176+J176),'Loan Details'!$D$7)</f>
        <v>4768.3896283398362</v>
      </c>
      <c r="L176" s="2">
        <f>IF(I176+J176-K176=0,0,'Loan Details'!$D$12)</f>
        <v>0</v>
      </c>
      <c r="M176" s="2">
        <f t="shared" si="22"/>
        <v>663207.14</v>
      </c>
      <c r="N176" s="8">
        <f t="shared" si="23"/>
        <v>0.53576397410068444</v>
      </c>
    </row>
    <row r="177" spans="1:14" x14ac:dyDescent="0.2">
      <c r="A177" s="7">
        <f t="shared" si="24"/>
        <v>173</v>
      </c>
      <c r="B177" s="2">
        <f t="shared" si="25"/>
        <v>663207.14</v>
      </c>
      <c r="C177" s="2">
        <f>B177*('Loan Details'!$D$6/12)</f>
        <v>2205.1637405000001</v>
      </c>
      <c r="D177" s="2">
        <f>IF((B177+C177)&lt;'Loan Details'!$D$7,(B177+C177),'Loan Details'!$D$7)</f>
        <v>4768.3896283398362</v>
      </c>
      <c r="E177" s="2">
        <f t="shared" si="18"/>
        <v>660643.91</v>
      </c>
      <c r="F177" s="8">
        <f t="shared" si="19"/>
        <v>0.53754539532715362</v>
      </c>
      <c r="G177" s="7">
        <f t="shared" si="20"/>
        <v>14</v>
      </c>
      <c r="H177" s="7">
        <f t="shared" si="21"/>
        <v>173</v>
      </c>
      <c r="I177" s="2">
        <f t="shared" si="26"/>
        <v>663207.14</v>
      </c>
      <c r="J177" s="2">
        <f>I177*('Loan Details'!$D$6/12)</f>
        <v>2205.1637405000001</v>
      </c>
      <c r="K177" s="2">
        <f>IF((I177+J177)&lt;'Loan Details'!$D$7,(I177+J177),'Loan Details'!$D$7)</f>
        <v>4768.3896283398362</v>
      </c>
      <c r="L177" s="2">
        <f>IF(I177+J177-K177=0,0,'Loan Details'!$D$12)</f>
        <v>0</v>
      </c>
      <c r="M177" s="2">
        <f t="shared" si="22"/>
        <v>660643.91</v>
      </c>
      <c r="N177" s="8">
        <f t="shared" si="23"/>
        <v>0.53754539532715362</v>
      </c>
    </row>
    <row r="178" spans="1:14" x14ac:dyDescent="0.2">
      <c r="A178" s="7">
        <f t="shared" si="24"/>
        <v>174</v>
      </c>
      <c r="B178" s="2">
        <f t="shared" si="25"/>
        <v>660643.91</v>
      </c>
      <c r="C178" s="2">
        <f>B178*('Loan Details'!$D$6/12)</f>
        <v>2196.6410007499999</v>
      </c>
      <c r="D178" s="2">
        <f>IF((B178+C178)&lt;'Loan Details'!$D$7,(B178+C178),'Loan Details'!$D$7)</f>
        <v>4768.3896283398362</v>
      </c>
      <c r="E178" s="2">
        <f t="shared" si="18"/>
        <v>658072.16</v>
      </c>
      <c r="F178" s="8">
        <f t="shared" si="19"/>
        <v>0.53933273663402725</v>
      </c>
      <c r="G178" s="7">
        <f t="shared" si="20"/>
        <v>14</v>
      </c>
      <c r="H178" s="7">
        <f t="shared" si="21"/>
        <v>174</v>
      </c>
      <c r="I178" s="2">
        <f t="shared" si="26"/>
        <v>660643.91</v>
      </c>
      <c r="J178" s="2">
        <f>I178*('Loan Details'!$D$6/12)</f>
        <v>2196.6410007499999</v>
      </c>
      <c r="K178" s="2">
        <f>IF((I178+J178)&lt;'Loan Details'!$D$7,(I178+J178),'Loan Details'!$D$7)</f>
        <v>4768.3896283398362</v>
      </c>
      <c r="L178" s="2">
        <f>IF(I178+J178-K178=0,0,'Loan Details'!$D$12)</f>
        <v>0</v>
      </c>
      <c r="M178" s="2">
        <f t="shared" si="22"/>
        <v>658072.16</v>
      </c>
      <c r="N178" s="8">
        <f t="shared" si="23"/>
        <v>0.53933273663402725</v>
      </c>
    </row>
    <row r="179" spans="1:14" x14ac:dyDescent="0.2">
      <c r="A179" s="7">
        <f t="shared" si="24"/>
        <v>175</v>
      </c>
      <c r="B179" s="2">
        <f t="shared" si="25"/>
        <v>658072.16</v>
      </c>
      <c r="C179" s="2">
        <f>B179*('Loan Details'!$D$6/12)</f>
        <v>2188.0899319999999</v>
      </c>
      <c r="D179" s="2">
        <f>IF((B179+C179)&lt;'Loan Details'!$D$7,(B179+C179),'Loan Details'!$D$7)</f>
        <v>4768.3896283398362</v>
      </c>
      <c r="E179" s="2">
        <f t="shared" si="18"/>
        <v>655491.86</v>
      </c>
      <c r="F179" s="8">
        <f t="shared" si="19"/>
        <v>0.54112601894031764</v>
      </c>
      <c r="G179" s="7">
        <f t="shared" si="20"/>
        <v>14</v>
      </c>
      <c r="H179" s="7">
        <f t="shared" si="21"/>
        <v>175</v>
      </c>
      <c r="I179" s="2">
        <f t="shared" si="26"/>
        <v>658072.16</v>
      </c>
      <c r="J179" s="2">
        <f>I179*('Loan Details'!$D$6/12)</f>
        <v>2188.0899319999999</v>
      </c>
      <c r="K179" s="2">
        <f>IF((I179+J179)&lt;'Loan Details'!$D$7,(I179+J179),'Loan Details'!$D$7)</f>
        <v>4768.3896283398362</v>
      </c>
      <c r="L179" s="2">
        <f>IF(I179+J179-K179=0,0,'Loan Details'!$D$12)</f>
        <v>0</v>
      </c>
      <c r="M179" s="2">
        <f t="shared" si="22"/>
        <v>655491.86</v>
      </c>
      <c r="N179" s="8">
        <f t="shared" si="23"/>
        <v>0.54112601894031764</v>
      </c>
    </row>
    <row r="180" spans="1:14" x14ac:dyDescent="0.2">
      <c r="A180" s="7">
        <f t="shared" si="24"/>
        <v>176</v>
      </c>
      <c r="B180" s="2">
        <f t="shared" si="25"/>
        <v>655491.86</v>
      </c>
      <c r="C180" s="2">
        <f>B180*('Loan Details'!$D$6/12)</f>
        <v>2179.5104345</v>
      </c>
      <c r="D180" s="2">
        <f>IF((B180+C180)&lt;'Loan Details'!$D$7,(B180+C180),'Loan Details'!$D$7)</f>
        <v>4768.3896283398362</v>
      </c>
      <c r="E180" s="2">
        <f t="shared" si="18"/>
        <v>652902.98</v>
      </c>
      <c r="F180" s="8">
        <f t="shared" si="19"/>
        <v>0.54292526316503653</v>
      </c>
      <c r="G180" s="7">
        <f t="shared" si="20"/>
        <v>14</v>
      </c>
      <c r="H180" s="7">
        <f t="shared" si="21"/>
        <v>176</v>
      </c>
      <c r="I180" s="2">
        <f t="shared" si="26"/>
        <v>655491.86</v>
      </c>
      <c r="J180" s="2">
        <f>I180*('Loan Details'!$D$6/12)</f>
        <v>2179.5104345</v>
      </c>
      <c r="K180" s="2">
        <f>IF((I180+J180)&lt;'Loan Details'!$D$7,(I180+J180),'Loan Details'!$D$7)</f>
        <v>4768.3896283398362</v>
      </c>
      <c r="L180" s="2">
        <f>IF(I180+J180-K180=0,0,'Loan Details'!$D$12)</f>
        <v>0</v>
      </c>
      <c r="M180" s="2">
        <f t="shared" si="22"/>
        <v>652902.98</v>
      </c>
      <c r="N180" s="8">
        <f t="shared" si="23"/>
        <v>0.54292526316503653</v>
      </c>
    </row>
    <row r="181" spans="1:14" x14ac:dyDescent="0.2">
      <c r="A181" s="7">
        <f t="shared" si="24"/>
        <v>177</v>
      </c>
      <c r="B181" s="2">
        <f t="shared" si="25"/>
        <v>652902.98</v>
      </c>
      <c r="C181" s="2">
        <f>B181*('Loan Details'!$D$6/12)</f>
        <v>2170.9024084999996</v>
      </c>
      <c r="D181" s="2">
        <f>IF((B181+C181)&lt;'Loan Details'!$D$7,(B181+C181),'Loan Details'!$D$7)</f>
        <v>4768.3896283398362</v>
      </c>
      <c r="E181" s="2">
        <f t="shared" si="18"/>
        <v>650305.49</v>
      </c>
      <c r="F181" s="8">
        <f t="shared" si="19"/>
        <v>0.54473049022719611</v>
      </c>
      <c r="G181" s="7">
        <f t="shared" si="20"/>
        <v>14</v>
      </c>
      <c r="H181" s="7">
        <f t="shared" si="21"/>
        <v>177</v>
      </c>
      <c r="I181" s="2">
        <f t="shared" si="26"/>
        <v>652902.98</v>
      </c>
      <c r="J181" s="2">
        <f>I181*('Loan Details'!$D$6/12)</f>
        <v>2170.9024084999996</v>
      </c>
      <c r="K181" s="2">
        <f>IF((I181+J181)&lt;'Loan Details'!$D$7,(I181+J181),'Loan Details'!$D$7)</f>
        <v>4768.3896283398362</v>
      </c>
      <c r="L181" s="2">
        <f>IF(I181+J181-K181=0,0,'Loan Details'!$D$12)</f>
        <v>0</v>
      </c>
      <c r="M181" s="2">
        <f t="shared" si="22"/>
        <v>650305.49</v>
      </c>
      <c r="N181" s="8">
        <f t="shared" si="23"/>
        <v>0.54473049022719611</v>
      </c>
    </row>
    <row r="182" spans="1:14" x14ac:dyDescent="0.2">
      <c r="A182" s="7">
        <f t="shared" si="24"/>
        <v>178</v>
      </c>
      <c r="B182" s="2">
        <f t="shared" si="25"/>
        <v>650305.49</v>
      </c>
      <c r="C182" s="2">
        <f>B182*('Loan Details'!$D$6/12)</f>
        <v>2162.2657542499996</v>
      </c>
      <c r="D182" s="2">
        <f>IF((B182+C182)&lt;'Loan Details'!$D$7,(B182+C182),'Loan Details'!$D$7)</f>
        <v>4768.3896283398362</v>
      </c>
      <c r="E182" s="2">
        <f t="shared" si="18"/>
        <v>647699.36</v>
      </c>
      <c r="F182" s="8">
        <f t="shared" si="19"/>
        <v>0.54654172104580834</v>
      </c>
      <c r="G182" s="7">
        <f t="shared" si="20"/>
        <v>14</v>
      </c>
      <c r="H182" s="7">
        <f t="shared" si="21"/>
        <v>178</v>
      </c>
      <c r="I182" s="2">
        <f t="shared" si="26"/>
        <v>650305.49</v>
      </c>
      <c r="J182" s="2">
        <f>I182*('Loan Details'!$D$6/12)</f>
        <v>2162.2657542499996</v>
      </c>
      <c r="K182" s="2">
        <f>IF((I182+J182)&lt;'Loan Details'!$D$7,(I182+J182),'Loan Details'!$D$7)</f>
        <v>4768.3896283398362</v>
      </c>
      <c r="L182" s="2">
        <f>IF(I182+J182-K182=0,0,'Loan Details'!$D$12)</f>
        <v>0</v>
      </c>
      <c r="M182" s="2">
        <f t="shared" si="22"/>
        <v>647699.36</v>
      </c>
      <c r="N182" s="8">
        <f t="shared" si="23"/>
        <v>0.54654172104580834</v>
      </c>
    </row>
    <row r="183" spans="1:14" x14ac:dyDescent="0.2">
      <c r="A183" s="7">
        <f t="shared" si="24"/>
        <v>179</v>
      </c>
      <c r="B183" s="2">
        <f t="shared" si="25"/>
        <v>647699.36</v>
      </c>
      <c r="C183" s="2">
        <f>B183*('Loan Details'!$D$6/12)</f>
        <v>2153.6003719999999</v>
      </c>
      <c r="D183" s="2">
        <f>IF((B183+C183)&lt;'Loan Details'!$D$7,(B183+C183),'Loan Details'!$D$7)</f>
        <v>4768.3896283398362</v>
      </c>
      <c r="E183" s="2">
        <f t="shared" si="18"/>
        <v>645084.56999999995</v>
      </c>
      <c r="F183" s="8">
        <f t="shared" si="19"/>
        <v>0.5483589765398853</v>
      </c>
      <c r="G183" s="7">
        <f t="shared" si="20"/>
        <v>14</v>
      </c>
      <c r="H183" s="7">
        <f t="shared" si="21"/>
        <v>179</v>
      </c>
      <c r="I183" s="2">
        <f t="shared" si="26"/>
        <v>647699.36</v>
      </c>
      <c r="J183" s="2">
        <f>I183*('Loan Details'!$D$6/12)</f>
        <v>2153.6003719999999</v>
      </c>
      <c r="K183" s="2">
        <f>IF((I183+J183)&lt;'Loan Details'!$D$7,(I183+J183),'Loan Details'!$D$7)</f>
        <v>4768.3896283398362</v>
      </c>
      <c r="L183" s="2">
        <f>IF(I183+J183-K183=0,0,'Loan Details'!$D$12)</f>
        <v>0</v>
      </c>
      <c r="M183" s="2">
        <f t="shared" si="22"/>
        <v>645084.56999999995</v>
      </c>
      <c r="N183" s="8">
        <f t="shared" si="23"/>
        <v>0.5483589765398853</v>
      </c>
    </row>
    <row r="184" spans="1:14" x14ac:dyDescent="0.2">
      <c r="A184" s="7">
        <f t="shared" si="24"/>
        <v>180</v>
      </c>
      <c r="B184" s="2">
        <f t="shared" si="25"/>
        <v>645084.56999999995</v>
      </c>
      <c r="C184" s="2">
        <f>B184*('Loan Details'!$D$6/12)</f>
        <v>2144.9061952499997</v>
      </c>
      <c r="D184" s="2">
        <f>IF((B184+C184)&lt;'Loan Details'!$D$7,(B184+C184),'Loan Details'!$D$7)</f>
        <v>4768.3896283398362</v>
      </c>
      <c r="E184" s="2">
        <f t="shared" si="18"/>
        <v>642461.07999999996</v>
      </c>
      <c r="F184" s="8">
        <f t="shared" si="19"/>
        <v>0.5501822706554349</v>
      </c>
      <c r="G184" s="7">
        <f t="shared" si="20"/>
        <v>15</v>
      </c>
      <c r="H184" s="7">
        <f t="shared" si="21"/>
        <v>180</v>
      </c>
      <c r="I184" s="2">
        <f t="shared" si="26"/>
        <v>645084.56999999995</v>
      </c>
      <c r="J184" s="2">
        <f>I184*('Loan Details'!$D$6/12)</f>
        <v>2144.9061952499997</v>
      </c>
      <c r="K184" s="2">
        <f>IF((I184+J184)&lt;'Loan Details'!$D$7,(I184+J184),'Loan Details'!$D$7)</f>
        <v>4768.3896283398362</v>
      </c>
      <c r="L184" s="2">
        <f>IF(I184+J184-K184=0,0,'Loan Details'!$D$12)</f>
        <v>0</v>
      </c>
      <c r="M184" s="2">
        <f t="shared" si="22"/>
        <v>642461.07999999996</v>
      </c>
      <c r="N184" s="8">
        <f t="shared" si="23"/>
        <v>0.5501822706554349</v>
      </c>
    </row>
    <row r="185" spans="1:14" x14ac:dyDescent="0.2">
      <c r="A185" s="7">
        <f t="shared" si="24"/>
        <v>181</v>
      </c>
      <c r="B185" s="2">
        <f t="shared" si="25"/>
        <v>642461.07999999996</v>
      </c>
      <c r="C185" s="2">
        <f>B185*('Loan Details'!$D$6/12)</f>
        <v>2136.1830909999999</v>
      </c>
      <c r="D185" s="2">
        <f>IF((B185+C185)&lt;'Loan Details'!$D$7,(B185+C185),'Loan Details'!$D$7)</f>
        <v>4768.3896283398362</v>
      </c>
      <c r="E185" s="2">
        <f t="shared" si="18"/>
        <v>639828.87</v>
      </c>
      <c r="F185" s="8">
        <f t="shared" si="19"/>
        <v>0.55201163128447328</v>
      </c>
      <c r="G185" s="7">
        <f t="shared" si="20"/>
        <v>15</v>
      </c>
      <c r="H185" s="7">
        <f t="shared" si="21"/>
        <v>181</v>
      </c>
      <c r="I185" s="2">
        <f t="shared" si="26"/>
        <v>642461.07999999996</v>
      </c>
      <c r="J185" s="2">
        <f>I185*('Loan Details'!$D$6/12)</f>
        <v>2136.1830909999999</v>
      </c>
      <c r="K185" s="2">
        <f>IF((I185+J185)&lt;'Loan Details'!$D$7,(I185+J185),'Loan Details'!$D$7)</f>
        <v>4768.3896283398362</v>
      </c>
      <c r="L185" s="2">
        <f>IF(I185+J185-K185=0,0,'Loan Details'!$D$12)</f>
        <v>0</v>
      </c>
      <c r="M185" s="2">
        <f t="shared" si="22"/>
        <v>639828.87</v>
      </c>
      <c r="N185" s="8">
        <f t="shared" si="23"/>
        <v>0.55201163128447328</v>
      </c>
    </row>
    <row r="186" spans="1:14" x14ac:dyDescent="0.2">
      <c r="A186" s="7">
        <f t="shared" si="24"/>
        <v>182</v>
      </c>
      <c r="B186" s="2">
        <f t="shared" si="25"/>
        <v>639828.87</v>
      </c>
      <c r="C186" s="2">
        <f>B186*('Loan Details'!$D$6/12)</f>
        <v>2127.4309927499999</v>
      </c>
      <c r="D186" s="2">
        <f>IF((B186+C186)&lt;'Loan Details'!$D$7,(B186+C186),'Loan Details'!$D$7)</f>
        <v>4768.3896283398362</v>
      </c>
      <c r="E186" s="2">
        <f t="shared" si="18"/>
        <v>637187.91</v>
      </c>
      <c r="F186" s="8">
        <f t="shared" si="19"/>
        <v>0.55384707237300845</v>
      </c>
      <c r="G186" s="7">
        <f t="shared" si="20"/>
        <v>15</v>
      </c>
      <c r="H186" s="7">
        <f t="shared" si="21"/>
        <v>182</v>
      </c>
      <c r="I186" s="2">
        <f t="shared" si="26"/>
        <v>639828.87</v>
      </c>
      <c r="J186" s="2">
        <f>I186*('Loan Details'!$D$6/12)</f>
        <v>2127.4309927499999</v>
      </c>
      <c r="K186" s="2">
        <f>IF((I186+J186)&lt;'Loan Details'!$D$7,(I186+J186),'Loan Details'!$D$7)</f>
        <v>4768.3896283398362</v>
      </c>
      <c r="L186" s="2">
        <f>IF(I186+J186-K186=0,0,'Loan Details'!$D$12)</f>
        <v>0</v>
      </c>
      <c r="M186" s="2">
        <f t="shared" si="22"/>
        <v>637187.91</v>
      </c>
      <c r="N186" s="8">
        <f t="shared" si="23"/>
        <v>0.55384707237300845</v>
      </c>
    </row>
    <row r="187" spans="1:14" x14ac:dyDescent="0.2">
      <c r="A187" s="7">
        <f t="shared" si="24"/>
        <v>183</v>
      </c>
      <c r="B187" s="2">
        <f t="shared" si="25"/>
        <v>637187.91</v>
      </c>
      <c r="C187" s="2">
        <f>B187*('Loan Details'!$D$6/12)</f>
        <v>2118.6498007499999</v>
      </c>
      <c r="D187" s="2">
        <f>IF((B187+C187)&lt;'Loan Details'!$D$7,(B187+C187),'Loan Details'!$D$7)</f>
        <v>4768.3896283398362</v>
      </c>
      <c r="E187" s="2">
        <f t="shared" si="18"/>
        <v>634538.17000000004</v>
      </c>
      <c r="F187" s="8">
        <f t="shared" si="19"/>
        <v>0.5556886148400525</v>
      </c>
      <c r="G187" s="7">
        <f t="shared" si="20"/>
        <v>15</v>
      </c>
      <c r="H187" s="7">
        <f t="shared" si="21"/>
        <v>183</v>
      </c>
      <c r="I187" s="2">
        <f t="shared" si="26"/>
        <v>637187.91</v>
      </c>
      <c r="J187" s="2">
        <f>I187*('Loan Details'!$D$6/12)</f>
        <v>2118.6498007499999</v>
      </c>
      <c r="K187" s="2">
        <f>IF((I187+J187)&lt;'Loan Details'!$D$7,(I187+J187),'Loan Details'!$D$7)</f>
        <v>4768.3896283398362</v>
      </c>
      <c r="L187" s="2">
        <f>IF(I187+J187-K187=0,0,'Loan Details'!$D$12)</f>
        <v>0</v>
      </c>
      <c r="M187" s="2">
        <f t="shared" si="22"/>
        <v>634538.17000000004</v>
      </c>
      <c r="N187" s="8">
        <f t="shared" si="23"/>
        <v>0.5556886148400525</v>
      </c>
    </row>
    <row r="188" spans="1:14" x14ac:dyDescent="0.2">
      <c r="A188" s="7">
        <f t="shared" si="24"/>
        <v>184</v>
      </c>
      <c r="B188" s="2">
        <f t="shared" si="25"/>
        <v>634538.17000000004</v>
      </c>
      <c r="C188" s="2">
        <f>B188*('Loan Details'!$D$6/12)</f>
        <v>2109.83941525</v>
      </c>
      <c r="D188" s="2">
        <f>IF((B188+C188)&lt;'Loan Details'!$D$7,(B188+C188),'Loan Details'!$D$7)</f>
        <v>4768.3896283398362</v>
      </c>
      <c r="E188" s="2">
        <f t="shared" si="18"/>
        <v>631879.61</v>
      </c>
      <c r="F188" s="8">
        <f t="shared" si="19"/>
        <v>0.55753627960461727</v>
      </c>
      <c r="G188" s="7">
        <f t="shared" si="20"/>
        <v>15</v>
      </c>
      <c r="H188" s="7">
        <f t="shared" si="21"/>
        <v>184</v>
      </c>
      <c r="I188" s="2">
        <f t="shared" si="26"/>
        <v>634538.17000000004</v>
      </c>
      <c r="J188" s="2">
        <f>I188*('Loan Details'!$D$6/12)</f>
        <v>2109.83941525</v>
      </c>
      <c r="K188" s="2">
        <f>IF((I188+J188)&lt;'Loan Details'!$D$7,(I188+J188),'Loan Details'!$D$7)</f>
        <v>4768.3896283398362</v>
      </c>
      <c r="L188" s="2">
        <f>IF(I188+J188-K188=0,0,'Loan Details'!$D$12)</f>
        <v>0</v>
      </c>
      <c r="M188" s="2">
        <f t="shared" si="22"/>
        <v>631879.61</v>
      </c>
      <c r="N188" s="8">
        <f t="shared" si="23"/>
        <v>0.55753627960461727</v>
      </c>
    </row>
    <row r="189" spans="1:14" x14ac:dyDescent="0.2">
      <c r="A189" s="7">
        <f t="shared" si="24"/>
        <v>185</v>
      </c>
      <c r="B189" s="2">
        <f t="shared" si="25"/>
        <v>631879.61</v>
      </c>
      <c r="C189" s="2">
        <f>B189*('Loan Details'!$D$6/12)</f>
        <v>2100.99970325</v>
      </c>
      <c r="D189" s="2">
        <f>IF((B189+C189)&lt;'Loan Details'!$D$7,(B189+C189),'Loan Details'!$D$7)</f>
        <v>4768.3896283398362</v>
      </c>
      <c r="E189" s="2">
        <f t="shared" si="18"/>
        <v>629212.22</v>
      </c>
      <c r="F189" s="8">
        <f t="shared" si="19"/>
        <v>0.55939009455871913</v>
      </c>
      <c r="G189" s="7">
        <f t="shared" si="20"/>
        <v>15</v>
      </c>
      <c r="H189" s="7">
        <f t="shared" si="21"/>
        <v>185</v>
      </c>
      <c r="I189" s="2">
        <f t="shared" si="26"/>
        <v>631879.61</v>
      </c>
      <c r="J189" s="2">
        <f>I189*('Loan Details'!$D$6/12)</f>
        <v>2100.99970325</v>
      </c>
      <c r="K189" s="2">
        <f>IF((I189+J189)&lt;'Loan Details'!$D$7,(I189+J189),'Loan Details'!$D$7)</f>
        <v>4768.3896283398362</v>
      </c>
      <c r="L189" s="2">
        <f>IF(I189+J189-K189=0,0,'Loan Details'!$D$12)</f>
        <v>0</v>
      </c>
      <c r="M189" s="2">
        <f t="shared" si="22"/>
        <v>629212.22</v>
      </c>
      <c r="N189" s="8">
        <f t="shared" si="23"/>
        <v>0.55939009455871913</v>
      </c>
    </row>
    <row r="190" spans="1:14" x14ac:dyDescent="0.2">
      <c r="A190" s="7">
        <f t="shared" si="24"/>
        <v>186</v>
      </c>
      <c r="B190" s="2">
        <f t="shared" si="25"/>
        <v>629212.22</v>
      </c>
      <c r="C190" s="2">
        <f>B190*('Loan Details'!$D$6/12)</f>
        <v>2092.1306314999997</v>
      </c>
      <c r="D190" s="2">
        <f>IF((B190+C190)&lt;'Loan Details'!$D$7,(B190+C190),'Loan Details'!$D$7)</f>
        <v>4768.3896283398362</v>
      </c>
      <c r="E190" s="2">
        <f t="shared" si="18"/>
        <v>626535.96</v>
      </c>
      <c r="F190" s="8">
        <f t="shared" si="19"/>
        <v>0.5612500666753617</v>
      </c>
      <c r="G190" s="7">
        <f t="shared" si="20"/>
        <v>15</v>
      </c>
      <c r="H190" s="7">
        <f t="shared" si="21"/>
        <v>186</v>
      </c>
      <c r="I190" s="2">
        <f t="shared" si="26"/>
        <v>629212.22</v>
      </c>
      <c r="J190" s="2">
        <f>I190*('Loan Details'!$D$6/12)</f>
        <v>2092.1306314999997</v>
      </c>
      <c r="K190" s="2">
        <f>IF((I190+J190)&lt;'Loan Details'!$D$7,(I190+J190),'Loan Details'!$D$7)</f>
        <v>4768.3896283398362</v>
      </c>
      <c r="L190" s="2">
        <f>IF(I190+J190-K190=0,0,'Loan Details'!$D$12)</f>
        <v>0</v>
      </c>
      <c r="M190" s="2">
        <f t="shared" si="22"/>
        <v>626535.96</v>
      </c>
      <c r="N190" s="8">
        <f t="shared" si="23"/>
        <v>0.5612500666753617</v>
      </c>
    </row>
    <row r="191" spans="1:14" x14ac:dyDescent="0.2">
      <c r="A191" s="7">
        <f t="shared" si="24"/>
        <v>187</v>
      </c>
      <c r="B191" s="2">
        <f t="shared" si="25"/>
        <v>626535.96</v>
      </c>
      <c r="C191" s="2">
        <f>B191*('Loan Details'!$D$6/12)</f>
        <v>2083.2320669999999</v>
      </c>
      <c r="D191" s="2">
        <f>IF((B191+C191)&lt;'Loan Details'!$D$7,(B191+C191),'Loan Details'!$D$7)</f>
        <v>4768.3896283398362</v>
      </c>
      <c r="E191" s="2">
        <f t="shared" si="18"/>
        <v>623850.80000000005</v>
      </c>
      <c r="F191" s="8">
        <f t="shared" si="19"/>
        <v>0.56311622384656124</v>
      </c>
      <c r="G191" s="7">
        <f t="shared" si="20"/>
        <v>15</v>
      </c>
      <c r="H191" s="7">
        <f t="shared" si="21"/>
        <v>187</v>
      </c>
      <c r="I191" s="2">
        <f t="shared" si="26"/>
        <v>626535.96</v>
      </c>
      <c r="J191" s="2">
        <f>I191*('Loan Details'!$D$6/12)</f>
        <v>2083.2320669999999</v>
      </c>
      <c r="K191" s="2">
        <f>IF((I191+J191)&lt;'Loan Details'!$D$7,(I191+J191),'Loan Details'!$D$7)</f>
        <v>4768.3896283398362</v>
      </c>
      <c r="L191" s="2">
        <f>IF(I191+J191-K191=0,0,'Loan Details'!$D$12)</f>
        <v>0</v>
      </c>
      <c r="M191" s="2">
        <f t="shared" si="22"/>
        <v>623850.80000000005</v>
      </c>
      <c r="N191" s="8">
        <f t="shared" si="23"/>
        <v>0.56311622384656124</v>
      </c>
    </row>
    <row r="192" spans="1:14" x14ac:dyDescent="0.2">
      <c r="A192" s="7">
        <f t="shared" si="24"/>
        <v>188</v>
      </c>
      <c r="B192" s="2">
        <f t="shared" si="25"/>
        <v>623850.80000000005</v>
      </c>
      <c r="C192" s="2">
        <f>B192*('Loan Details'!$D$6/12)</f>
        <v>2074.3039100000001</v>
      </c>
      <c r="D192" s="2">
        <f>IF((B192+C192)&lt;'Loan Details'!$D$7,(B192+C192),'Loan Details'!$D$7)</f>
        <v>4768.3896283398362</v>
      </c>
      <c r="E192" s="2">
        <f t="shared" si="18"/>
        <v>621156.71</v>
      </c>
      <c r="F192" s="8">
        <f t="shared" si="19"/>
        <v>0.56498858699132981</v>
      </c>
      <c r="G192" s="7">
        <f t="shared" si="20"/>
        <v>15</v>
      </c>
      <c r="H192" s="7">
        <f t="shared" si="21"/>
        <v>188</v>
      </c>
      <c r="I192" s="2">
        <f t="shared" si="26"/>
        <v>623850.80000000005</v>
      </c>
      <c r="J192" s="2">
        <f>I192*('Loan Details'!$D$6/12)</f>
        <v>2074.3039100000001</v>
      </c>
      <c r="K192" s="2">
        <f>IF((I192+J192)&lt;'Loan Details'!$D$7,(I192+J192),'Loan Details'!$D$7)</f>
        <v>4768.3896283398362</v>
      </c>
      <c r="L192" s="2">
        <f>IF(I192+J192-K192=0,0,'Loan Details'!$D$12)</f>
        <v>0</v>
      </c>
      <c r="M192" s="2">
        <f t="shared" si="22"/>
        <v>621156.71</v>
      </c>
      <c r="N192" s="8">
        <f t="shared" si="23"/>
        <v>0.56498858699132981</v>
      </c>
    </row>
    <row r="193" spans="1:14" x14ac:dyDescent="0.2">
      <c r="A193" s="7">
        <f t="shared" si="24"/>
        <v>189</v>
      </c>
      <c r="B193" s="2">
        <f t="shared" si="25"/>
        <v>621156.71</v>
      </c>
      <c r="C193" s="2">
        <f>B193*('Loan Details'!$D$6/12)</f>
        <v>2065.3460607499997</v>
      </c>
      <c r="D193" s="2">
        <f>IF((B193+C193)&lt;'Loan Details'!$D$7,(B193+C193),'Loan Details'!$D$7)</f>
        <v>4768.3896283398362</v>
      </c>
      <c r="E193" s="2">
        <f t="shared" si="18"/>
        <v>618453.66</v>
      </c>
      <c r="F193" s="8">
        <f t="shared" si="19"/>
        <v>0.56686717702867939</v>
      </c>
      <c r="G193" s="7">
        <f t="shared" si="20"/>
        <v>15</v>
      </c>
      <c r="H193" s="7">
        <f t="shared" si="21"/>
        <v>189</v>
      </c>
      <c r="I193" s="2">
        <f t="shared" si="26"/>
        <v>621156.71</v>
      </c>
      <c r="J193" s="2">
        <f>I193*('Loan Details'!$D$6/12)</f>
        <v>2065.3460607499997</v>
      </c>
      <c r="K193" s="2">
        <f>IF((I193+J193)&lt;'Loan Details'!$D$7,(I193+J193),'Loan Details'!$D$7)</f>
        <v>4768.3896283398362</v>
      </c>
      <c r="L193" s="2">
        <f>IF(I193+J193-K193=0,0,'Loan Details'!$D$12)</f>
        <v>0</v>
      </c>
      <c r="M193" s="2">
        <f t="shared" si="22"/>
        <v>618453.66</v>
      </c>
      <c r="N193" s="8">
        <f t="shared" si="23"/>
        <v>0.56686717702867939</v>
      </c>
    </row>
    <row r="194" spans="1:14" x14ac:dyDescent="0.2">
      <c r="A194" s="7">
        <f t="shared" si="24"/>
        <v>190</v>
      </c>
      <c r="B194" s="2">
        <f t="shared" si="25"/>
        <v>618453.66</v>
      </c>
      <c r="C194" s="2">
        <f>B194*('Loan Details'!$D$6/12)</f>
        <v>2056.3584194999999</v>
      </c>
      <c r="D194" s="2">
        <f>IF((B194+C194)&lt;'Loan Details'!$D$7,(B194+C194),'Loan Details'!$D$7)</f>
        <v>4768.3896283398362</v>
      </c>
      <c r="E194" s="2">
        <f t="shared" si="18"/>
        <v>615741.62</v>
      </c>
      <c r="F194" s="8">
        <f t="shared" si="19"/>
        <v>0.56875201487762195</v>
      </c>
      <c r="G194" s="7">
        <f t="shared" si="20"/>
        <v>15</v>
      </c>
      <c r="H194" s="7">
        <f t="shared" si="21"/>
        <v>190</v>
      </c>
      <c r="I194" s="2">
        <f t="shared" si="26"/>
        <v>618453.66</v>
      </c>
      <c r="J194" s="2">
        <f>I194*('Loan Details'!$D$6/12)</f>
        <v>2056.3584194999999</v>
      </c>
      <c r="K194" s="2">
        <f>IF((I194+J194)&lt;'Loan Details'!$D$7,(I194+J194),'Loan Details'!$D$7)</f>
        <v>4768.3896283398362</v>
      </c>
      <c r="L194" s="2">
        <f>IF(I194+J194-K194=0,0,'Loan Details'!$D$12)</f>
        <v>0</v>
      </c>
      <c r="M194" s="2">
        <f t="shared" si="22"/>
        <v>615741.62</v>
      </c>
      <c r="N194" s="8">
        <f t="shared" si="23"/>
        <v>0.56875201487762195</v>
      </c>
    </row>
    <row r="195" spans="1:14" x14ac:dyDescent="0.2">
      <c r="A195" s="7">
        <f t="shared" si="24"/>
        <v>191</v>
      </c>
      <c r="B195" s="2">
        <f t="shared" si="25"/>
        <v>615741.62</v>
      </c>
      <c r="C195" s="2">
        <f>B195*('Loan Details'!$D$6/12)</f>
        <v>2047.3408864999999</v>
      </c>
      <c r="D195" s="2">
        <f>IF((B195+C195)&lt;'Loan Details'!$D$7,(B195+C195),'Loan Details'!$D$7)</f>
        <v>4768.3896283398362</v>
      </c>
      <c r="E195" s="2">
        <f t="shared" si="18"/>
        <v>613020.56999999995</v>
      </c>
      <c r="F195" s="8">
        <f t="shared" si="19"/>
        <v>0.57064312145716944</v>
      </c>
      <c r="G195" s="7">
        <f t="shared" si="20"/>
        <v>15</v>
      </c>
      <c r="H195" s="7">
        <f t="shared" si="21"/>
        <v>191</v>
      </c>
      <c r="I195" s="2">
        <f t="shared" si="26"/>
        <v>615741.62</v>
      </c>
      <c r="J195" s="2">
        <f>I195*('Loan Details'!$D$6/12)</f>
        <v>2047.3408864999999</v>
      </c>
      <c r="K195" s="2">
        <f>IF((I195+J195)&lt;'Loan Details'!$D$7,(I195+J195),'Loan Details'!$D$7)</f>
        <v>4768.3896283398362</v>
      </c>
      <c r="L195" s="2">
        <f>IF(I195+J195-K195=0,0,'Loan Details'!$D$12)</f>
        <v>0</v>
      </c>
      <c r="M195" s="2">
        <f t="shared" si="22"/>
        <v>613020.56999999995</v>
      </c>
      <c r="N195" s="8">
        <f t="shared" si="23"/>
        <v>0.57064312145716944</v>
      </c>
    </row>
    <row r="196" spans="1:14" x14ac:dyDescent="0.2">
      <c r="A196" s="7">
        <f t="shared" si="24"/>
        <v>192</v>
      </c>
      <c r="B196" s="2">
        <f t="shared" si="25"/>
        <v>613020.56999999995</v>
      </c>
      <c r="C196" s="2">
        <f>B196*('Loan Details'!$D$6/12)</f>
        <v>2038.2933952499998</v>
      </c>
      <c r="D196" s="2">
        <f>IF((B196+C196)&lt;'Loan Details'!$D$7,(B196+C196),'Loan Details'!$D$7)</f>
        <v>4768.3896283398362</v>
      </c>
      <c r="E196" s="2">
        <f t="shared" si="18"/>
        <v>610290.47</v>
      </c>
      <c r="F196" s="8">
        <f t="shared" si="19"/>
        <v>0.57254051071333012</v>
      </c>
      <c r="G196" s="7">
        <f t="shared" si="20"/>
        <v>16</v>
      </c>
      <c r="H196" s="7">
        <f t="shared" si="21"/>
        <v>192</v>
      </c>
      <c r="I196" s="2">
        <f t="shared" si="26"/>
        <v>613020.56999999995</v>
      </c>
      <c r="J196" s="2">
        <f>I196*('Loan Details'!$D$6/12)</f>
        <v>2038.2933952499998</v>
      </c>
      <c r="K196" s="2">
        <f>IF((I196+J196)&lt;'Loan Details'!$D$7,(I196+J196),'Loan Details'!$D$7)</f>
        <v>4768.3896283398362</v>
      </c>
      <c r="L196" s="2">
        <f>IF(I196+J196-K196=0,0,'Loan Details'!$D$12)</f>
        <v>0</v>
      </c>
      <c r="M196" s="2">
        <f t="shared" si="22"/>
        <v>610290.47</v>
      </c>
      <c r="N196" s="8">
        <f t="shared" si="23"/>
        <v>0.57254051071333012</v>
      </c>
    </row>
    <row r="197" spans="1:14" x14ac:dyDescent="0.2">
      <c r="A197" s="7">
        <f t="shared" si="24"/>
        <v>193</v>
      </c>
      <c r="B197" s="2">
        <f t="shared" si="25"/>
        <v>610290.47</v>
      </c>
      <c r="C197" s="2">
        <f>B197*('Loan Details'!$D$6/12)</f>
        <v>2029.2158127499997</v>
      </c>
      <c r="D197" s="2">
        <f>IF((B197+C197)&lt;'Loan Details'!$D$7,(B197+C197),'Loan Details'!$D$7)</f>
        <v>4768.3896283398362</v>
      </c>
      <c r="E197" s="2">
        <f t="shared" ref="E197:E260" si="27">ROUNDDOWN((B197+C197)-D197,2)</f>
        <v>607551.29</v>
      </c>
      <c r="F197" s="8">
        <f t="shared" ref="F197:F260" si="28">IF(ISERR(C197/D197),0,1-(C197/D197))</f>
        <v>0.57444421053812</v>
      </c>
      <c r="G197" s="7">
        <f t="shared" ref="G197:G260" si="29">ROUNDDOWN(A197/12,0)</f>
        <v>16</v>
      </c>
      <c r="H197" s="7">
        <f t="shared" ref="H197:H260" si="30">A197</f>
        <v>193</v>
      </c>
      <c r="I197" s="2">
        <f t="shared" si="26"/>
        <v>610290.47</v>
      </c>
      <c r="J197" s="2">
        <f>I197*('Loan Details'!$D$6/12)</f>
        <v>2029.2158127499997</v>
      </c>
      <c r="K197" s="2">
        <f>IF((I197+J197)&lt;'Loan Details'!$D$7,(I197+J197),'Loan Details'!$D$7)</f>
        <v>4768.3896283398362</v>
      </c>
      <c r="L197" s="2">
        <f>IF(I197+J197-K197=0,0,'Loan Details'!$D$12)</f>
        <v>0</v>
      </c>
      <c r="M197" s="2">
        <f t="shared" ref="M197:M260" si="31">ROUNDDOWN((I197+J197)-K197-L197,2)</f>
        <v>607551.29</v>
      </c>
      <c r="N197" s="8">
        <f t="shared" ref="N197:N260" si="32">IF(ISERR(J197/(K197+L197)),0,1-(J197/(K197+L197)))</f>
        <v>0.57444421053812</v>
      </c>
    </row>
    <row r="198" spans="1:14" x14ac:dyDescent="0.2">
      <c r="A198" s="7">
        <f t="shared" ref="A198:A261" si="33">A197+1</f>
        <v>194</v>
      </c>
      <c r="B198" s="2">
        <f t="shared" ref="B198:B261" si="34">IF(E197&gt;=0,E197,0)</f>
        <v>607551.29</v>
      </c>
      <c r="C198" s="2">
        <f>B198*('Loan Details'!$D$6/12)</f>
        <v>2020.10803925</v>
      </c>
      <c r="D198" s="2">
        <f>IF((B198+C198)&lt;'Loan Details'!$D$7,(B198+C198),'Loan Details'!$D$7)</f>
        <v>4768.3896283398362</v>
      </c>
      <c r="E198" s="2">
        <f t="shared" si="27"/>
        <v>604803</v>
      </c>
      <c r="F198" s="8">
        <f t="shared" si="28"/>
        <v>0.57635424185055084</v>
      </c>
      <c r="G198" s="7">
        <f t="shared" si="29"/>
        <v>16</v>
      </c>
      <c r="H198" s="7">
        <f t="shared" si="30"/>
        <v>194</v>
      </c>
      <c r="I198" s="2">
        <f t="shared" ref="I198:I261" si="35">IF(M197&gt;=0,M197,0)</f>
        <v>607551.29</v>
      </c>
      <c r="J198" s="2">
        <f>I198*('Loan Details'!$D$6/12)</f>
        <v>2020.10803925</v>
      </c>
      <c r="K198" s="2">
        <f>IF((I198+J198)&lt;'Loan Details'!$D$7,(I198+J198),'Loan Details'!$D$7)</f>
        <v>4768.3896283398362</v>
      </c>
      <c r="L198" s="2">
        <f>IF(I198+J198-K198=0,0,'Loan Details'!$D$12)</f>
        <v>0</v>
      </c>
      <c r="M198" s="2">
        <f t="shared" si="31"/>
        <v>604803</v>
      </c>
      <c r="N198" s="8">
        <f t="shared" si="32"/>
        <v>0.57635424185055084</v>
      </c>
    </row>
    <row r="199" spans="1:14" x14ac:dyDescent="0.2">
      <c r="A199" s="7">
        <f t="shared" si="33"/>
        <v>195</v>
      </c>
      <c r="B199" s="2">
        <f t="shared" si="34"/>
        <v>604803</v>
      </c>
      <c r="C199" s="2">
        <f>B199*('Loan Details'!$D$6/12)</f>
        <v>2010.969975</v>
      </c>
      <c r="D199" s="2">
        <f>IF((B199+C199)&lt;'Loan Details'!$D$7,(B199+C199),'Loan Details'!$D$7)</f>
        <v>4768.3896283398362</v>
      </c>
      <c r="E199" s="2">
        <f t="shared" si="27"/>
        <v>602045.57999999996</v>
      </c>
      <c r="F199" s="8">
        <f t="shared" si="28"/>
        <v>0.57827062556963504</v>
      </c>
      <c r="G199" s="7">
        <f t="shared" si="29"/>
        <v>16</v>
      </c>
      <c r="H199" s="7">
        <f t="shared" si="30"/>
        <v>195</v>
      </c>
      <c r="I199" s="2">
        <f t="shared" si="35"/>
        <v>604803</v>
      </c>
      <c r="J199" s="2">
        <f>I199*('Loan Details'!$D$6/12)</f>
        <v>2010.969975</v>
      </c>
      <c r="K199" s="2">
        <f>IF((I199+J199)&lt;'Loan Details'!$D$7,(I199+J199),'Loan Details'!$D$7)</f>
        <v>4768.3896283398362</v>
      </c>
      <c r="L199" s="2">
        <f>IF(I199+J199-K199=0,0,'Loan Details'!$D$12)</f>
        <v>0</v>
      </c>
      <c r="M199" s="2">
        <f t="shared" si="31"/>
        <v>602045.57999999996</v>
      </c>
      <c r="N199" s="8">
        <f t="shared" si="32"/>
        <v>0.57827062556963504</v>
      </c>
    </row>
    <row r="200" spans="1:14" x14ac:dyDescent="0.2">
      <c r="A200" s="7">
        <f t="shared" si="33"/>
        <v>196</v>
      </c>
      <c r="B200" s="2">
        <f t="shared" si="34"/>
        <v>602045.57999999996</v>
      </c>
      <c r="C200" s="2">
        <f>B200*('Loan Details'!$D$6/12)</f>
        <v>2001.8015534999997</v>
      </c>
      <c r="D200" s="2">
        <f>IF((B200+C200)&lt;'Loan Details'!$D$7,(B200+C200),'Loan Details'!$D$7)</f>
        <v>4768.3896283398362</v>
      </c>
      <c r="E200" s="2">
        <f t="shared" si="27"/>
        <v>599278.99</v>
      </c>
      <c r="F200" s="8">
        <f t="shared" si="28"/>
        <v>0.5801933756413804</v>
      </c>
      <c r="G200" s="7">
        <f t="shared" si="29"/>
        <v>16</v>
      </c>
      <c r="H200" s="7">
        <f t="shared" si="30"/>
        <v>196</v>
      </c>
      <c r="I200" s="2">
        <f t="shared" si="35"/>
        <v>602045.57999999996</v>
      </c>
      <c r="J200" s="2">
        <f>I200*('Loan Details'!$D$6/12)</f>
        <v>2001.8015534999997</v>
      </c>
      <c r="K200" s="2">
        <f>IF((I200+J200)&lt;'Loan Details'!$D$7,(I200+J200),'Loan Details'!$D$7)</f>
        <v>4768.3896283398362</v>
      </c>
      <c r="L200" s="2">
        <f>IF(I200+J200-K200=0,0,'Loan Details'!$D$12)</f>
        <v>0</v>
      </c>
      <c r="M200" s="2">
        <f t="shared" si="31"/>
        <v>599278.99</v>
      </c>
      <c r="N200" s="8">
        <f t="shared" si="32"/>
        <v>0.5801933756413804</v>
      </c>
    </row>
    <row r="201" spans="1:14" x14ac:dyDescent="0.2">
      <c r="A201" s="7">
        <f t="shared" si="33"/>
        <v>197</v>
      </c>
      <c r="B201" s="2">
        <f t="shared" si="34"/>
        <v>599278.99</v>
      </c>
      <c r="C201" s="2">
        <f>B201*('Loan Details'!$D$6/12)</f>
        <v>1992.60264175</v>
      </c>
      <c r="D201" s="2">
        <f>IF((B201+C201)&lt;'Loan Details'!$D$7,(B201+C201),'Loan Details'!$D$7)</f>
        <v>4768.3896283398362</v>
      </c>
      <c r="E201" s="2">
        <f t="shared" si="27"/>
        <v>596503.19999999995</v>
      </c>
      <c r="F201" s="8">
        <f t="shared" si="28"/>
        <v>0.58212251995780284</v>
      </c>
      <c r="G201" s="7">
        <f t="shared" si="29"/>
        <v>16</v>
      </c>
      <c r="H201" s="7">
        <f t="shared" si="30"/>
        <v>197</v>
      </c>
      <c r="I201" s="2">
        <f t="shared" si="35"/>
        <v>599278.99</v>
      </c>
      <c r="J201" s="2">
        <f>I201*('Loan Details'!$D$6/12)</f>
        <v>1992.60264175</v>
      </c>
      <c r="K201" s="2">
        <f>IF((I201+J201)&lt;'Loan Details'!$D$7,(I201+J201),'Loan Details'!$D$7)</f>
        <v>4768.3896283398362</v>
      </c>
      <c r="L201" s="2">
        <f>IF(I201+J201-K201=0,0,'Loan Details'!$D$12)</f>
        <v>0</v>
      </c>
      <c r="M201" s="2">
        <f t="shared" si="31"/>
        <v>596503.19999999995</v>
      </c>
      <c r="N201" s="8">
        <f t="shared" si="32"/>
        <v>0.58212251995780284</v>
      </c>
    </row>
    <row r="202" spans="1:14" x14ac:dyDescent="0.2">
      <c r="A202" s="7">
        <f t="shared" si="33"/>
        <v>198</v>
      </c>
      <c r="B202" s="2">
        <f t="shared" si="34"/>
        <v>596503.19999999995</v>
      </c>
      <c r="C202" s="2">
        <f>B202*('Loan Details'!$D$6/12)</f>
        <v>1983.3731399999997</v>
      </c>
      <c r="D202" s="2">
        <f>IF((B202+C202)&lt;'Loan Details'!$D$7,(B202+C202),'Loan Details'!$D$7)</f>
        <v>4768.3896283398362</v>
      </c>
      <c r="E202" s="2">
        <f t="shared" si="27"/>
        <v>593718.18000000005</v>
      </c>
      <c r="F202" s="8">
        <f t="shared" si="28"/>
        <v>0.58405807943791466</v>
      </c>
      <c r="G202" s="7">
        <f t="shared" si="29"/>
        <v>16</v>
      </c>
      <c r="H202" s="7">
        <f t="shared" si="30"/>
        <v>198</v>
      </c>
      <c r="I202" s="2">
        <f t="shared" si="35"/>
        <v>596503.19999999995</v>
      </c>
      <c r="J202" s="2">
        <f>I202*('Loan Details'!$D$6/12)</f>
        <v>1983.3731399999997</v>
      </c>
      <c r="K202" s="2">
        <f>IF((I202+J202)&lt;'Loan Details'!$D$7,(I202+J202),'Loan Details'!$D$7)</f>
        <v>4768.3896283398362</v>
      </c>
      <c r="L202" s="2">
        <f>IF(I202+J202-K202=0,0,'Loan Details'!$D$12)</f>
        <v>0</v>
      </c>
      <c r="M202" s="2">
        <f t="shared" si="31"/>
        <v>593718.18000000005</v>
      </c>
      <c r="N202" s="8">
        <f t="shared" si="32"/>
        <v>0.58405807943791466</v>
      </c>
    </row>
    <row r="203" spans="1:14" x14ac:dyDescent="0.2">
      <c r="A203" s="7">
        <f t="shared" si="33"/>
        <v>199</v>
      </c>
      <c r="B203" s="2">
        <f t="shared" si="34"/>
        <v>593718.18000000005</v>
      </c>
      <c r="C203" s="2">
        <f>B203*('Loan Details'!$D$6/12)</f>
        <v>1974.1129485000001</v>
      </c>
      <c r="D203" s="2">
        <f>IF((B203+C203)&lt;'Loan Details'!$D$7,(B203+C203),'Loan Details'!$D$7)</f>
        <v>4768.3896283398362</v>
      </c>
      <c r="E203" s="2">
        <f t="shared" si="27"/>
        <v>590923.9</v>
      </c>
      <c r="F203" s="8">
        <f t="shared" si="28"/>
        <v>0.5860000750007277</v>
      </c>
      <c r="G203" s="7">
        <f t="shared" si="29"/>
        <v>16</v>
      </c>
      <c r="H203" s="7">
        <f t="shared" si="30"/>
        <v>199</v>
      </c>
      <c r="I203" s="2">
        <f t="shared" si="35"/>
        <v>593718.18000000005</v>
      </c>
      <c r="J203" s="2">
        <f>I203*('Loan Details'!$D$6/12)</f>
        <v>1974.1129485000001</v>
      </c>
      <c r="K203" s="2">
        <f>IF((I203+J203)&lt;'Loan Details'!$D$7,(I203+J203),'Loan Details'!$D$7)</f>
        <v>4768.3896283398362</v>
      </c>
      <c r="L203" s="2">
        <f>IF(I203+J203-K203=0,0,'Loan Details'!$D$12)</f>
        <v>0</v>
      </c>
      <c r="M203" s="2">
        <f t="shared" si="31"/>
        <v>590923.9</v>
      </c>
      <c r="N203" s="8">
        <f t="shared" si="32"/>
        <v>0.5860000750007277</v>
      </c>
    </row>
    <row r="204" spans="1:14" x14ac:dyDescent="0.2">
      <c r="A204" s="7">
        <f t="shared" si="33"/>
        <v>200</v>
      </c>
      <c r="B204" s="2">
        <f t="shared" si="34"/>
        <v>590923.9</v>
      </c>
      <c r="C204" s="2">
        <f>B204*('Loan Details'!$D$6/12)</f>
        <v>1964.8219675</v>
      </c>
      <c r="D204" s="2">
        <f>IF((B204+C204)&lt;'Loan Details'!$D$7,(B204+C204),'Loan Details'!$D$7)</f>
        <v>4768.3896283398362</v>
      </c>
      <c r="E204" s="2">
        <f t="shared" si="27"/>
        <v>588120.32999999996</v>
      </c>
      <c r="F204" s="8">
        <f t="shared" si="28"/>
        <v>0.58794852756525418</v>
      </c>
      <c r="G204" s="7">
        <f t="shared" si="29"/>
        <v>16</v>
      </c>
      <c r="H204" s="7">
        <f t="shared" si="30"/>
        <v>200</v>
      </c>
      <c r="I204" s="2">
        <f t="shared" si="35"/>
        <v>590923.9</v>
      </c>
      <c r="J204" s="2">
        <f>I204*('Loan Details'!$D$6/12)</f>
        <v>1964.8219675</v>
      </c>
      <c r="K204" s="2">
        <f>IF((I204+J204)&lt;'Loan Details'!$D$7,(I204+J204),'Loan Details'!$D$7)</f>
        <v>4768.3896283398362</v>
      </c>
      <c r="L204" s="2">
        <f>IF(I204+J204-K204=0,0,'Loan Details'!$D$12)</f>
        <v>0</v>
      </c>
      <c r="M204" s="2">
        <f t="shared" si="31"/>
        <v>588120.32999999996</v>
      </c>
      <c r="N204" s="8">
        <f t="shared" si="32"/>
        <v>0.58794852756525418</v>
      </c>
    </row>
    <row r="205" spans="1:14" x14ac:dyDescent="0.2">
      <c r="A205" s="7">
        <f t="shared" si="33"/>
        <v>201</v>
      </c>
      <c r="B205" s="2">
        <f t="shared" si="34"/>
        <v>588120.32999999996</v>
      </c>
      <c r="C205" s="2">
        <f>B205*('Loan Details'!$D$6/12)</f>
        <v>1955.5000972499997</v>
      </c>
      <c r="D205" s="2">
        <f>IF((B205+C205)&lt;'Loan Details'!$D$7,(B205+C205),'Loan Details'!$D$7)</f>
        <v>4768.3896283398362</v>
      </c>
      <c r="E205" s="2">
        <f t="shared" si="27"/>
        <v>585307.43999999994</v>
      </c>
      <c r="F205" s="8">
        <f t="shared" si="28"/>
        <v>0.58990345805050604</v>
      </c>
      <c r="G205" s="7">
        <f t="shared" si="29"/>
        <v>16</v>
      </c>
      <c r="H205" s="7">
        <f t="shared" si="30"/>
        <v>201</v>
      </c>
      <c r="I205" s="2">
        <f t="shared" si="35"/>
        <v>588120.32999999996</v>
      </c>
      <c r="J205" s="2">
        <f>I205*('Loan Details'!$D$6/12)</f>
        <v>1955.5000972499997</v>
      </c>
      <c r="K205" s="2">
        <f>IF((I205+J205)&lt;'Loan Details'!$D$7,(I205+J205),'Loan Details'!$D$7)</f>
        <v>4768.3896283398362</v>
      </c>
      <c r="L205" s="2">
        <f>IF(I205+J205-K205=0,0,'Loan Details'!$D$12)</f>
        <v>0</v>
      </c>
      <c r="M205" s="2">
        <f t="shared" si="31"/>
        <v>585307.43999999994</v>
      </c>
      <c r="N205" s="8">
        <f t="shared" si="32"/>
        <v>0.58990345805050604</v>
      </c>
    </row>
    <row r="206" spans="1:14" x14ac:dyDescent="0.2">
      <c r="A206" s="7">
        <f t="shared" si="33"/>
        <v>202</v>
      </c>
      <c r="B206" s="2">
        <f t="shared" si="34"/>
        <v>585307.43999999994</v>
      </c>
      <c r="C206" s="2">
        <f>B206*('Loan Details'!$D$6/12)</f>
        <v>1946.1472379999998</v>
      </c>
      <c r="D206" s="2">
        <f>IF((B206+C206)&lt;'Loan Details'!$D$7,(B206+C206),'Loan Details'!$D$7)</f>
        <v>4768.3896283398362</v>
      </c>
      <c r="E206" s="2">
        <f t="shared" si="27"/>
        <v>582485.18999999994</v>
      </c>
      <c r="F206" s="8">
        <f t="shared" si="28"/>
        <v>0.59186488737549525</v>
      </c>
      <c r="G206" s="7">
        <f t="shared" si="29"/>
        <v>16</v>
      </c>
      <c r="H206" s="7">
        <f t="shared" si="30"/>
        <v>202</v>
      </c>
      <c r="I206" s="2">
        <f t="shared" si="35"/>
        <v>585307.43999999994</v>
      </c>
      <c r="J206" s="2">
        <f>I206*('Loan Details'!$D$6/12)</f>
        <v>1946.1472379999998</v>
      </c>
      <c r="K206" s="2">
        <f>IF((I206+J206)&lt;'Loan Details'!$D$7,(I206+J206),'Loan Details'!$D$7)</f>
        <v>4768.3896283398362</v>
      </c>
      <c r="L206" s="2">
        <f>IF(I206+J206-K206=0,0,'Loan Details'!$D$12)</f>
        <v>0</v>
      </c>
      <c r="M206" s="2">
        <f t="shared" si="31"/>
        <v>582485.18999999994</v>
      </c>
      <c r="N206" s="8">
        <f t="shared" si="32"/>
        <v>0.59186488737549525</v>
      </c>
    </row>
    <row r="207" spans="1:14" x14ac:dyDescent="0.2">
      <c r="A207" s="7">
        <f t="shared" si="33"/>
        <v>203</v>
      </c>
      <c r="B207" s="2">
        <f t="shared" si="34"/>
        <v>582485.18999999994</v>
      </c>
      <c r="C207" s="2">
        <f>B207*('Loan Details'!$D$6/12)</f>
        <v>1936.7632567499998</v>
      </c>
      <c r="D207" s="2">
        <f>IF((B207+C207)&lt;'Loan Details'!$D$7,(B207+C207),'Loan Details'!$D$7)</f>
        <v>4768.3896283398362</v>
      </c>
      <c r="E207" s="2">
        <f t="shared" si="27"/>
        <v>579653.56000000006</v>
      </c>
      <c r="F207" s="8">
        <f t="shared" si="28"/>
        <v>0.59383284343223774</v>
      </c>
      <c r="G207" s="7">
        <f t="shared" si="29"/>
        <v>16</v>
      </c>
      <c r="H207" s="7">
        <f t="shared" si="30"/>
        <v>203</v>
      </c>
      <c r="I207" s="2">
        <f t="shared" si="35"/>
        <v>582485.18999999994</v>
      </c>
      <c r="J207" s="2">
        <f>I207*('Loan Details'!$D$6/12)</f>
        <v>1936.7632567499998</v>
      </c>
      <c r="K207" s="2">
        <f>IF((I207+J207)&lt;'Loan Details'!$D$7,(I207+J207),'Loan Details'!$D$7)</f>
        <v>4768.3896283398362</v>
      </c>
      <c r="L207" s="2">
        <f>IF(I207+J207-K207=0,0,'Loan Details'!$D$12)</f>
        <v>0</v>
      </c>
      <c r="M207" s="2">
        <f t="shared" si="31"/>
        <v>579653.56000000006</v>
      </c>
      <c r="N207" s="8">
        <f t="shared" si="32"/>
        <v>0.59383284343223774</v>
      </c>
    </row>
    <row r="208" spans="1:14" x14ac:dyDescent="0.2">
      <c r="A208" s="7">
        <f t="shared" si="33"/>
        <v>204</v>
      </c>
      <c r="B208" s="2">
        <f t="shared" si="34"/>
        <v>579653.56000000006</v>
      </c>
      <c r="C208" s="2">
        <f>B208*('Loan Details'!$D$6/12)</f>
        <v>1927.3480870000001</v>
      </c>
      <c r="D208" s="2">
        <f>IF((B208+C208)&lt;'Loan Details'!$D$7,(B208+C208),'Loan Details'!$D$7)</f>
        <v>4768.3896283398362</v>
      </c>
      <c r="E208" s="2">
        <f t="shared" si="27"/>
        <v>576812.51</v>
      </c>
      <c r="F208" s="8">
        <f t="shared" si="28"/>
        <v>0.59580734016674175</v>
      </c>
      <c r="G208" s="7">
        <f t="shared" si="29"/>
        <v>17</v>
      </c>
      <c r="H208" s="7">
        <f t="shared" si="30"/>
        <v>204</v>
      </c>
      <c r="I208" s="2">
        <f t="shared" si="35"/>
        <v>579653.56000000006</v>
      </c>
      <c r="J208" s="2">
        <f>I208*('Loan Details'!$D$6/12)</f>
        <v>1927.3480870000001</v>
      </c>
      <c r="K208" s="2">
        <f>IF((I208+J208)&lt;'Loan Details'!$D$7,(I208+J208),'Loan Details'!$D$7)</f>
        <v>4768.3896283398362</v>
      </c>
      <c r="L208" s="2">
        <f>IF(I208+J208-K208=0,0,'Loan Details'!$D$12)</f>
        <v>0</v>
      </c>
      <c r="M208" s="2">
        <f t="shared" si="31"/>
        <v>576812.51</v>
      </c>
      <c r="N208" s="8">
        <f t="shared" si="32"/>
        <v>0.59580734016674175</v>
      </c>
    </row>
    <row r="209" spans="1:14" x14ac:dyDescent="0.2">
      <c r="A209" s="7">
        <f t="shared" si="33"/>
        <v>205</v>
      </c>
      <c r="B209" s="2">
        <f t="shared" si="34"/>
        <v>576812.51</v>
      </c>
      <c r="C209" s="2">
        <f>B209*('Loan Details'!$D$6/12)</f>
        <v>1917.9015957499998</v>
      </c>
      <c r="D209" s="2">
        <f>IF((B209+C209)&lt;'Loan Details'!$D$7,(B209+C209),'Loan Details'!$D$7)</f>
        <v>4768.3896283398362</v>
      </c>
      <c r="E209" s="2">
        <f t="shared" si="27"/>
        <v>573962.02</v>
      </c>
      <c r="F209" s="8">
        <f t="shared" si="28"/>
        <v>0.59778840547102341</v>
      </c>
      <c r="G209" s="7">
        <f t="shared" si="29"/>
        <v>17</v>
      </c>
      <c r="H209" s="7">
        <f t="shared" si="30"/>
        <v>205</v>
      </c>
      <c r="I209" s="2">
        <f t="shared" si="35"/>
        <v>576812.51</v>
      </c>
      <c r="J209" s="2">
        <f>I209*('Loan Details'!$D$6/12)</f>
        <v>1917.9015957499998</v>
      </c>
      <c r="K209" s="2">
        <f>IF((I209+J209)&lt;'Loan Details'!$D$7,(I209+J209),'Loan Details'!$D$7)</f>
        <v>4768.3896283398362</v>
      </c>
      <c r="L209" s="2">
        <f>IF(I209+J209-K209=0,0,'Loan Details'!$D$12)</f>
        <v>0</v>
      </c>
      <c r="M209" s="2">
        <f t="shared" si="31"/>
        <v>573962.02</v>
      </c>
      <c r="N209" s="8">
        <f t="shared" si="32"/>
        <v>0.59778840547102341</v>
      </c>
    </row>
    <row r="210" spans="1:14" x14ac:dyDescent="0.2">
      <c r="A210" s="7">
        <f t="shared" si="33"/>
        <v>206</v>
      </c>
      <c r="B210" s="2">
        <f t="shared" si="34"/>
        <v>573962.02</v>
      </c>
      <c r="C210" s="2">
        <f>B210*('Loan Details'!$D$6/12)</f>
        <v>1908.4237165</v>
      </c>
      <c r="D210" s="2">
        <f>IF((B210+C210)&lt;'Loan Details'!$D$7,(B210+C210),'Loan Details'!$D$7)</f>
        <v>4768.3896283398362</v>
      </c>
      <c r="E210" s="2">
        <f t="shared" si="27"/>
        <v>571102.05000000005</v>
      </c>
      <c r="F210" s="8">
        <f t="shared" si="28"/>
        <v>0.59977605329109041</v>
      </c>
      <c r="G210" s="7">
        <f t="shared" si="29"/>
        <v>17</v>
      </c>
      <c r="H210" s="7">
        <f t="shared" si="30"/>
        <v>206</v>
      </c>
      <c r="I210" s="2">
        <f t="shared" si="35"/>
        <v>573962.02</v>
      </c>
      <c r="J210" s="2">
        <f>I210*('Loan Details'!$D$6/12)</f>
        <v>1908.4237165</v>
      </c>
      <c r="K210" s="2">
        <f>IF((I210+J210)&lt;'Loan Details'!$D$7,(I210+J210),'Loan Details'!$D$7)</f>
        <v>4768.3896283398362</v>
      </c>
      <c r="L210" s="2">
        <f>IF(I210+J210-K210=0,0,'Loan Details'!$D$12)</f>
        <v>0</v>
      </c>
      <c r="M210" s="2">
        <f t="shared" si="31"/>
        <v>571102.05000000005</v>
      </c>
      <c r="N210" s="8">
        <f t="shared" si="32"/>
        <v>0.59977605329109041</v>
      </c>
    </row>
    <row r="211" spans="1:14" x14ac:dyDescent="0.2">
      <c r="A211" s="7">
        <f t="shared" si="33"/>
        <v>207</v>
      </c>
      <c r="B211" s="2">
        <f t="shared" si="34"/>
        <v>571102.05000000005</v>
      </c>
      <c r="C211" s="2">
        <f>B211*('Loan Details'!$D$6/12)</f>
        <v>1898.91431625</v>
      </c>
      <c r="D211" s="2">
        <f>IF((B211+C211)&lt;'Loan Details'!$D$7,(B211+C211),'Loan Details'!$D$7)</f>
        <v>4768.3896283398362</v>
      </c>
      <c r="E211" s="2">
        <f t="shared" si="27"/>
        <v>568232.56999999995</v>
      </c>
      <c r="F211" s="8">
        <f t="shared" si="28"/>
        <v>0.60177031151895899</v>
      </c>
      <c r="G211" s="7">
        <f t="shared" si="29"/>
        <v>17</v>
      </c>
      <c r="H211" s="7">
        <f t="shared" si="30"/>
        <v>207</v>
      </c>
      <c r="I211" s="2">
        <f t="shared" si="35"/>
        <v>571102.05000000005</v>
      </c>
      <c r="J211" s="2">
        <f>I211*('Loan Details'!$D$6/12)</f>
        <v>1898.91431625</v>
      </c>
      <c r="K211" s="2">
        <f>IF((I211+J211)&lt;'Loan Details'!$D$7,(I211+J211),'Loan Details'!$D$7)</f>
        <v>4768.3896283398362</v>
      </c>
      <c r="L211" s="2">
        <f>IF(I211+J211-K211=0,0,'Loan Details'!$D$12)</f>
        <v>0</v>
      </c>
      <c r="M211" s="2">
        <f t="shared" si="31"/>
        <v>568232.56999999995</v>
      </c>
      <c r="N211" s="8">
        <f t="shared" si="32"/>
        <v>0.60177031151895899</v>
      </c>
    </row>
    <row r="212" spans="1:14" x14ac:dyDescent="0.2">
      <c r="A212" s="7">
        <f t="shared" si="33"/>
        <v>208</v>
      </c>
      <c r="B212" s="2">
        <f t="shared" si="34"/>
        <v>568232.56999999995</v>
      </c>
      <c r="C212" s="2">
        <f>B212*('Loan Details'!$D$6/12)</f>
        <v>1889.3732952499997</v>
      </c>
      <c r="D212" s="2">
        <f>IF((B212+C212)&lt;'Loan Details'!$D$7,(B212+C212),'Loan Details'!$D$7)</f>
        <v>4768.3896283398362</v>
      </c>
      <c r="E212" s="2">
        <f t="shared" si="27"/>
        <v>565353.55000000005</v>
      </c>
      <c r="F212" s="8">
        <f t="shared" si="28"/>
        <v>0.60377120107364113</v>
      </c>
      <c r="G212" s="7">
        <f t="shared" si="29"/>
        <v>17</v>
      </c>
      <c r="H212" s="7">
        <f t="shared" si="30"/>
        <v>208</v>
      </c>
      <c r="I212" s="2">
        <f t="shared" si="35"/>
        <v>568232.56999999995</v>
      </c>
      <c r="J212" s="2">
        <f>I212*('Loan Details'!$D$6/12)</f>
        <v>1889.3732952499997</v>
      </c>
      <c r="K212" s="2">
        <f>IF((I212+J212)&lt;'Loan Details'!$D$7,(I212+J212),'Loan Details'!$D$7)</f>
        <v>4768.3896283398362</v>
      </c>
      <c r="L212" s="2">
        <f>IF(I212+J212-K212=0,0,'Loan Details'!$D$12)</f>
        <v>0</v>
      </c>
      <c r="M212" s="2">
        <f t="shared" si="31"/>
        <v>565353.55000000005</v>
      </c>
      <c r="N212" s="8">
        <f t="shared" si="32"/>
        <v>0.60377120107364113</v>
      </c>
    </row>
    <row r="213" spans="1:14" x14ac:dyDescent="0.2">
      <c r="A213" s="7">
        <f t="shared" si="33"/>
        <v>209</v>
      </c>
      <c r="B213" s="2">
        <f t="shared" si="34"/>
        <v>565353.55000000005</v>
      </c>
      <c r="C213" s="2">
        <f>B213*('Loan Details'!$D$6/12)</f>
        <v>1879.8005537500001</v>
      </c>
      <c r="D213" s="2">
        <f>IF((B213+C213)&lt;'Loan Details'!$D$7,(B213+C213),'Loan Details'!$D$7)</f>
        <v>4768.3896283398362</v>
      </c>
      <c r="E213" s="2">
        <f t="shared" si="27"/>
        <v>562464.96</v>
      </c>
      <c r="F213" s="8">
        <f t="shared" si="28"/>
        <v>0.6057787428741489</v>
      </c>
      <c r="G213" s="7">
        <f t="shared" si="29"/>
        <v>17</v>
      </c>
      <c r="H213" s="7">
        <f t="shared" si="30"/>
        <v>209</v>
      </c>
      <c r="I213" s="2">
        <f t="shared" si="35"/>
        <v>565353.55000000005</v>
      </c>
      <c r="J213" s="2">
        <f>I213*('Loan Details'!$D$6/12)</f>
        <v>1879.8005537500001</v>
      </c>
      <c r="K213" s="2">
        <f>IF((I213+J213)&lt;'Loan Details'!$D$7,(I213+J213),'Loan Details'!$D$7)</f>
        <v>4768.3896283398362</v>
      </c>
      <c r="L213" s="2">
        <f>IF(I213+J213-K213=0,0,'Loan Details'!$D$12)</f>
        <v>0</v>
      </c>
      <c r="M213" s="2">
        <f t="shared" si="31"/>
        <v>562464.96</v>
      </c>
      <c r="N213" s="8">
        <f t="shared" si="32"/>
        <v>0.6057787428741489</v>
      </c>
    </row>
    <row r="214" spans="1:14" x14ac:dyDescent="0.2">
      <c r="A214" s="7">
        <f t="shared" si="33"/>
        <v>210</v>
      </c>
      <c r="B214" s="2">
        <f t="shared" si="34"/>
        <v>562464.96</v>
      </c>
      <c r="C214" s="2">
        <f>B214*('Loan Details'!$D$6/12)</f>
        <v>1870.1959919999997</v>
      </c>
      <c r="D214" s="2">
        <f>IF((B214+C214)&lt;'Loan Details'!$D$7,(B214+C214),'Loan Details'!$D$7)</f>
        <v>4768.3896283398362</v>
      </c>
      <c r="E214" s="2">
        <f t="shared" si="27"/>
        <v>559566.76</v>
      </c>
      <c r="F214" s="8">
        <f t="shared" si="28"/>
        <v>0.6077929578394945</v>
      </c>
      <c r="G214" s="7">
        <f t="shared" si="29"/>
        <v>17</v>
      </c>
      <c r="H214" s="7">
        <f t="shared" si="30"/>
        <v>210</v>
      </c>
      <c r="I214" s="2">
        <f t="shared" si="35"/>
        <v>562464.96</v>
      </c>
      <c r="J214" s="2">
        <f>I214*('Loan Details'!$D$6/12)</f>
        <v>1870.1959919999997</v>
      </c>
      <c r="K214" s="2">
        <f>IF((I214+J214)&lt;'Loan Details'!$D$7,(I214+J214),'Loan Details'!$D$7)</f>
        <v>4768.3896283398362</v>
      </c>
      <c r="L214" s="2">
        <f>IF(I214+J214-K214=0,0,'Loan Details'!$D$12)</f>
        <v>0</v>
      </c>
      <c r="M214" s="2">
        <f t="shared" si="31"/>
        <v>559566.76</v>
      </c>
      <c r="N214" s="8">
        <f t="shared" si="32"/>
        <v>0.6077929578394945</v>
      </c>
    </row>
    <row r="215" spans="1:14" x14ac:dyDescent="0.2">
      <c r="A215" s="7">
        <f t="shared" si="33"/>
        <v>211</v>
      </c>
      <c r="B215" s="2">
        <f t="shared" si="34"/>
        <v>559566.76</v>
      </c>
      <c r="C215" s="2">
        <f>B215*('Loan Details'!$D$6/12)</f>
        <v>1860.559477</v>
      </c>
      <c r="D215" s="2">
        <f>IF((B215+C215)&lt;'Loan Details'!$D$7,(B215+C215),'Loan Details'!$D$7)</f>
        <v>4768.3896283398362</v>
      </c>
      <c r="E215" s="2">
        <f t="shared" si="27"/>
        <v>556658.92000000004</v>
      </c>
      <c r="F215" s="8">
        <f t="shared" si="28"/>
        <v>0.60981387386169339</v>
      </c>
      <c r="G215" s="7">
        <f t="shared" si="29"/>
        <v>17</v>
      </c>
      <c r="H215" s="7">
        <f t="shared" si="30"/>
        <v>211</v>
      </c>
      <c r="I215" s="2">
        <f t="shared" si="35"/>
        <v>559566.76</v>
      </c>
      <c r="J215" s="2">
        <f>I215*('Loan Details'!$D$6/12)</f>
        <v>1860.559477</v>
      </c>
      <c r="K215" s="2">
        <f>IF((I215+J215)&lt;'Loan Details'!$D$7,(I215+J215),'Loan Details'!$D$7)</f>
        <v>4768.3896283398362</v>
      </c>
      <c r="L215" s="2">
        <f>IF(I215+J215-K215=0,0,'Loan Details'!$D$12)</f>
        <v>0</v>
      </c>
      <c r="M215" s="2">
        <f t="shared" si="31"/>
        <v>556658.92000000004</v>
      </c>
      <c r="N215" s="8">
        <f t="shared" si="32"/>
        <v>0.60981387386169339</v>
      </c>
    </row>
    <row r="216" spans="1:14" x14ac:dyDescent="0.2">
      <c r="A216" s="7">
        <f t="shared" si="33"/>
        <v>212</v>
      </c>
      <c r="B216" s="2">
        <f t="shared" si="34"/>
        <v>556658.92000000004</v>
      </c>
      <c r="C216" s="2">
        <f>B216*('Loan Details'!$D$6/12)</f>
        <v>1850.890909</v>
      </c>
      <c r="D216" s="2">
        <f>IF((B216+C216)&lt;'Loan Details'!$D$7,(B216+C216),'Loan Details'!$D$7)</f>
        <v>4768.3896283398362</v>
      </c>
      <c r="E216" s="2">
        <f t="shared" si="27"/>
        <v>553741.42000000004</v>
      </c>
      <c r="F216" s="8">
        <f t="shared" si="28"/>
        <v>0.61184151185975821</v>
      </c>
      <c r="G216" s="7">
        <f t="shared" si="29"/>
        <v>17</v>
      </c>
      <c r="H216" s="7">
        <f t="shared" si="30"/>
        <v>212</v>
      </c>
      <c r="I216" s="2">
        <f t="shared" si="35"/>
        <v>556658.92000000004</v>
      </c>
      <c r="J216" s="2">
        <f>I216*('Loan Details'!$D$6/12)</f>
        <v>1850.890909</v>
      </c>
      <c r="K216" s="2">
        <f>IF((I216+J216)&lt;'Loan Details'!$D$7,(I216+J216),'Loan Details'!$D$7)</f>
        <v>4768.3896283398362</v>
      </c>
      <c r="L216" s="2">
        <f>IF(I216+J216-K216=0,0,'Loan Details'!$D$12)</f>
        <v>0</v>
      </c>
      <c r="M216" s="2">
        <f t="shared" si="31"/>
        <v>553741.42000000004</v>
      </c>
      <c r="N216" s="8">
        <f t="shared" si="32"/>
        <v>0.61184151185975821</v>
      </c>
    </row>
    <row r="217" spans="1:14" x14ac:dyDescent="0.2">
      <c r="A217" s="7">
        <f t="shared" si="33"/>
        <v>213</v>
      </c>
      <c r="B217" s="2">
        <f t="shared" si="34"/>
        <v>553741.42000000004</v>
      </c>
      <c r="C217" s="2">
        <f>B217*('Loan Details'!$D$6/12)</f>
        <v>1841.1902215</v>
      </c>
      <c r="D217" s="2">
        <f>IF((B217+C217)&lt;'Loan Details'!$D$7,(B217+C217),'Loan Details'!$D$7)</f>
        <v>4768.3896283398362</v>
      </c>
      <c r="E217" s="2">
        <f t="shared" si="27"/>
        <v>550814.22</v>
      </c>
      <c r="F217" s="8">
        <f t="shared" si="28"/>
        <v>0.61387588577969687</v>
      </c>
      <c r="G217" s="7">
        <f t="shared" si="29"/>
        <v>17</v>
      </c>
      <c r="H217" s="7">
        <f t="shared" si="30"/>
        <v>213</v>
      </c>
      <c r="I217" s="2">
        <f t="shared" si="35"/>
        <v>553741.42000000004</v>
      </c>
      <c r="J217" s="2">
        <f>I217*('Loan Details'!$D$6/12)</f>
        <v>1841.1902215</v>
      </c>
      <c r="K217" s="2">
        <f>IF((I217+J217)&lt;'Loan Details'!$D$7,(I217+J217),'Loan Details'!$D$7)</f>
        <v>4768.3896283398362</v>
      </c>
      <c r="L217" s="2">
        <f>IF(I217+J217-K217=0,0,'Loan Details'!$D$12)</f>
        <v>0</v>
      </c>
      <c r="M217" s="2">
        <f t="shared" si="31"/>
        <v>550814.22</v>
      </c>
      <c r="N217" s="8">
        <f t="shared" si="32"/>
        <v>0.61387588577969687</v>
      </c>
    </row>
    <row r="218" spans="1:14" x14ac:dyDescent="0.2">
      <c r="A218" s="7">
        <f t="shared" si="33"/>
        <v>214</v>
      </c>
      <c r="B218" s="2">
        <f t="shared" si="34"/>
        <v>550814.22</v>
      </c>
      <c r="C218" s="2">
        <f>B218*('Loan Details'!$D$6/12)</f>
        <v>1831.4572814999999</v>
      </c>
      <c r="D218" s="2">
        <f>IF((B218+C218)&lt;'Loan Details'!$D$7,(B218+C218),'Loan Details'!$D$7)</f>
        <v>4768.3896283398362</v>
      </c>
      <c r="E218" s="2">
        <f t="shared" si="27"/>
        <v>547877.28</v>
      </c>
      <c r="F218" s="8">
        <f t="shared" si="28"/>
        <v>0.61591702351352517</v>
      </c>
      <c r="G218" s="7">
        <f t="shared" si="29"/>
        <v>17</v>
      </c>
      <c r="H218" s="7">
        <f t="shared" si="30"/>
        <v>214</v>
      </c>
      <c r="I218" s="2">
        <f t="shared" si="35"/>
        <v>550814.22</v>
      </c>
      <c r="J218" s="2">
        <f>I218*('Loan Details'!$D$6/12)</f>
        <v>1831.4572814999999</v>
      </c>
      <c r="K218" s="2">
        <f>IF((I218+J218)&lt;'Loan Details'!$D$7,(I218+J218),'Loan Details'!$D$7)</f>
        <v>4768.3896283398362</v>
      </c>
      <c r="L218" s="2">
        <f>IF(I218+J218-K218=0,0,'Loan Details'!$D$12)</f>
        <v>0</v>
      </c>
      <c r="M218" s="2">
        <f t="shared" si="31"/>
        <v>547877.28</v>
      </c>
      <c r="N218" s="8">
        <f t="shared" si="32"/>
        <v>0.61591702351352517</v>
      </c>
    </row>
    <row r="219" spans="1:14" x14ac:dyDescent="0.2">
      <c r="A219" s="7">
        <f t="shared" si="33"/>
        <v>215</v>
      </c>
      <c r="B219" s="2">
        <f t="shared" si="34"/>
        <v>547877.28</v>
      </c>
      <c r="C219" s="2">
        <f>B219*('Loan Details'!$D$6/12)</f>
        <v>1821.6919559999999</v>
      </c>
      <c r="D219" s="2">
        <f>IF((B219+C219)&lt;'Loan Details'!$D$7,(B219+C219),'Loan Details'!$D$7)</f>
        <v>4768.3896283398362</v>
      </c>
      <c r="E219" s="2">
        <f t="shared" si="27"/>
        <v>544930.57999999996</v>
      </c>
      <c r="F219" s="8">
        <f t="shared" si="28"/>
        <v>0.61796495295325926</v>
      </c>
      <c r="G219" s="7">
        <f t="shared" si="29"/>
        <v>17</v>
      </c>
      <c r="H219" s="7">
        <f t="shared" si="30"/>
        <v>215</v>
      </c>
      <c r="I219" s="2">
        <f t="shared" si="35"/>
        <v>547877.28</v>
      </c>
      <c r="J219" s="2">
        <f>I219*('Loan Details'!$D$6/12)</f>
        <v>1821.6919559999999</v>
      </c>
      <c r="K219" s="2">
        <f>IF((I219+J219)&lt;'Loan Details'!$D$7,(I219+J219),'Loan Details'!$D$7)</f>
        <v>4768.3896283398362</v>
      </c>
      <c r="L219" s="2">
        <f>IF(I219+J219-K219=0,0,'Loan Details'!$D$12)</f>
        <v>0</v>
      </c>
      <c r="M219" s="2">
        <f t="shared" si="31"/>
        <v>544930.57999999996</v>
      </c>
      <c r="N219" s="8">
        <f t="shared" si="32"/>
        <v>0.61796495295325926</v>
      </c>
    </row>
    <row r="220" spans="1:14" x14ac:dyDescent="0.2">
      <c r="A220" s="7">
        <f t="shared" si="33"/>
        <v>216</v>
      </c>
      <c r="B220" s="2">
        <f t="shared" si="34"/>
        <v>544930.57999999996</v>
      </c>
      <c r="C220" s="2">
        <f>B220*('Loan Details'!$D$6/12)</f>
        <v>1811.8941784999997</v>
      </c>
      <c r="D220" s="2">
        <f>IF((B220+C220)&lt;'Loan Details'!$D$7,(B220+C220),'Loan Details'!$D$7)</f>
        <v>4768.3896283398362</v>
      </c>
      <c r="E220" s="2">
        <f t="shared" si="27"/>
        <v>541974.07999999996</v>
      </c>
      <c r="F220" s="8">
        <f t="shared" si="28"/>
        <v>0.62001968804490726</v>
      </c>
      <c r="G220" s="7">
        <f t="shared" si="29"/>
        <v>18</v>
      </c>
      <c r="H220" s="7">
        <f t="shared" si="30"/>
        <v>216</v>
      </c>
      <c r="I220" s="2">
        <f t="shared" si="35"/>
        <v>544930.57999999996</v>
      </c>
      <c r="J220" s="2">
        <f>I220*('Loan Details'!$D$6/12)</f>
        <v>1811.8941784999997</v>
      </c>
      <c r="K220" s="2">
        <f>IF((I220+J220)&lt;'Loan Details'!$D$7,(I220+J220),'Loan Details'!$D$7)</f>
        <v>4768.3896283398362</v>
      </c>
      <c r="L220" s="2">
        <f>IF(I220+J220-K220=0,0,'Loan Details'!$D$12)</f>
        <v>0</v>
      </c>
      <c r="M220" s="2">
        <f t="shared" si="31"/>
        <v>541974.07999999996</v>
      </c>
      <c r="N220" s="8">
        <f t="shared" si="32"/>
        <v>0.62001968804490726</v>
      </c>
    </row>
    <row r="221" spans="1:14" x14ac:dyDescent="0.2">
      <c r="A221" s="7">
        <f t="shared" si="33"/>
        <v>217</v>
      </c>
      <c r="B221" s="2">
        <f t="shared" si="34"/>
        <v>541974.07999999996</v>
      </c>
      <c r="C221" s="2">
        <f>B221*('Loan Details'!$D$6/12)</f>
        <v>1802.0638159999999</v>
      </c>
      <c r="D221" s="2">
        <f>IF((B221+C221)&lt;'Loan Details'!$D$7,(B221+C221),'Loan Details'!$D$7)</f>
        <v>4768.3896283398362</v>
      </c>
      <c r="E221" s="2">
        <f t="shared" si="27"/>
        <v>539007.75</v>
      </c>
      <c r="F221" s="8">
        <f t="shared" si="28"/>
        <v>0.62208125668048497</v>
      </c>
      <c r="G221" s="7">
        <f t="shared" si="29"/>
        <v>18</v>
      </c>
      <c r="H221" s="7">
        <f t="shared" si="30"/>
        <v>217</v>
      </c>
      <c r="I221" s="2">
        <f t="shared" si="35"/>
        <v>541974.07999999996</v>
      </c>
      <c r="J221" s="2">
        <f>I221*('Loan Details'!$D$6/12)</f>
        <v>1802.0638159999999</v>
      </c>
      <c r="K221" s="2">
        <f>IF((I221+J221)&lt;'Loan Details'!$D$7,(I221+J221),'Loan Details'!$D$7)</f>
        <v>4768.3896283398362</v>
      </c>
      <c r="L221" s="2">
        <f>IF(I221+J221-K221=0,0,'Loan Details'!$D$12)</f>
        <v>0</v>
      </c>
      <c r="M221" s="2">
        <f t="shared" si="31"/>
        <v>539007.75</v>
      </c>
      <c r="N221" s="8">
        <f t="shared" si="32"/>
        <v>0.62208125668048497</v>
      </c>
    </row>
    <row r="222" spans="1:14" x14ac:dyDescent="0.2">
      <c r="A222" s="7">
        <f t="shared" si="33"/>
        <v>218</v>
      </c>
      <c r="B222" s="2">
        <f t="shared" si="34"/>
        <v>539007.75</v>
      </c>
      <c r="C222" s="2">
        <f>B222*('Loan Details'!$D$6/12)</f>
        <v>1792.20076875</v>
      </c>
      <c r="D222" s="2">
        <f>IF((B222+C222)&lt;'Loan Details'!$D$7,(B222+C222),'Loan Details'!$D$7)</f>
        <v>4768.3896283398362</v>
      </c>
      <c r="E222" s="2">
        <f t="shared" si="27"/>
        <v>536031.56000000006</v>
      </c>
      <c r="F222" s="8">
        <f t="shared" si="28"/>
        <v>0.62414967977900471</v>
      </c>
      <c r="G222" s="7">
        <f t="shared" si="29"/>
        <v>18</v>
      </c>
      <c r="H222" s="7">
        <f t="shared" si="30"/>
        <v>218</v>
      </c>
      <c r="I222" s="2">
        <f t="shared" si="35"/>
        <v>539007.75</v>
      </c>
      <c r="J222" s="2">
        <f>I222*('Loan Details'!$D$6/12)</f>
        <v>1792.20076875</v>
      </c>
      <c r="K222" s="2">
        <f>IF((I222+J222)&lt;'Loan Details'!$D$7,(I222+J222),'Loan Details'!$D$7)</f>
        <v>4768.3896283398362</v>
      </c>
      <c r="L222" s="2">
        <f>IF(I222+J222-K222=0,0,'Loan Details'!$D$12)</f>
        <v>0</v>
      </c>
      <c r="M222" s="2">
        <f t="shared" si="31"/>
        <v>536031.56000000006</v>
      </c>
      <c r="N222" s="8">
        <f t="shared" si="32"/>
        <v>0.62414967977900471</v>
      </c>
    </row>
    <row r="223" spans="1:14" x14ac:dyDescent="0.2">
      <c r="A223" s="7">
        <f t="shared" si="33"/>
        <v>219</v>
      </c>
      <c r="B223" s="2">
        <f t="shared" si="34"/>
        <v>536031.56000000006</v>
      </c>
      <c r="C223" s="2">
        <f>B223*('Loan Details'!$D$6/12)</f>
        <v>1782.3049370000001</v>
      </c>
      <c r="D223" s="2">
        <f>IF((B223+C223)&lt;'Loan Details'!$D$7,(B223+C223),'Loan Details'!$D$7)</f>
        <v>4768.3896283398362</v>
      </c>
      <c r="E223" s="2">
        <f t="shared" si="27"/>
        <v>533045.47</v>
      </c>
      <c r="F223" s="8">
        <f t="shared" si="28"/>
        <v>0.62622497825947843</v>
      </c>
      <c r="G223" s="7">
        <f t="shared" si="29"/>
        <v>18</v>
      </c>
      <c r="H223" s="7">
        <f t="shared" si="30"/>
        <v>219</v>
      </c>
      <c r="I223" s="2">
        <f t="shared" si="35"/>
        <v>536031.56000000006</v>
      </c>
      <c r="J223" s="2">
        <f>I223*('Loan Details'!$D$6/12)</f>
        <v>1782.3049370000001</v>
      </c>
      <c r="K223" s="2">
        <f>IF((I223+J223)&lt;'Loan Details'!$D$7,(I223+J223),'Loan Details'!$D$7)</f>
        <v>4768.3896283398362</v>
      </c>
      <c r="L223" s="2">
        <f>IF(I223+J223-K223=0,0,'Loan Details'!$D$12)</f>
        <v>0</v>
      </c>
      <c r="M223" s="2">
        <f t="shared" si="31"/>
        <v>533045.47</v>
      </c>
      <c r="N223" s="8">
        <f t="shared" si="32"/>
        <v>0.62622497825947843</v>
      </c>
    </row>
    <row r="224" spans="1:14" x14ac:dyDescent="0.2">
      <c r="A224" s="7">
        <f t="shared" si="33"/>
        <v>220</v>
      </c>
      <c r="B224" s="2">
        <f t="shared" si="34"/>
        <v>533045.47</v>
      </c>
      <c r="C224" s="2">
        <f>B224*('Loan Details'!$D$6/12)</f>
        <v>1772.3761877499999</v>
      </c>
      <c r="D224" s="2">
        <f>IF((B224+C224)&lt;'Loan Details'!$D$7,(B224+C224),'Loan Details'!$D$7)</f>
        <v>4768.3896283398362</v>
      </c>
      <c r="E224" s="2">
        <f t="shared" si="27"/>
        <v>530049.44999999995</v>
      </c>
      <c r="F224" s="8">
        <f t="shared" si="28"/>
        <v>0.62830718001392205</v>
      </c>
      <c r="G224" s="7">
        <f t="shared" si="29"/>
        <v>18</v>
      </c>
      <c r="H224" s="7">
        <f t="shared" si="30"/>
        <v>220</v>
      </c>
      <c r="I224" s="2">
        <f t="shared" si="35"/>
        <v>533045.47</v>
      </c>
      <c r="J224" s="2">
        <f>I224*('Loan Details'!$D$6/12)</f>
        <v>1772.3761877499999</v>
      </c>
      <c r="K224" s="2">
        <f>IF((I224+J224)&lt;'Loan Details'!$D$7,(I224+J224),'Loan Details'!$D$7)</f>
        <v>4768.3896283398362</v>
      </c>
      <c r="L224" s="2">
        <f>IF(I224+J224-K224=0,0,'Loan Details'!$D$12)</f>
        <v>0</v>
      </c>
      <c r="M224" s="2">
        <f t="shared" si="31"/>
        <v>530049.44999999995</v>
      </c>
      <c r="N224" s="8">
        <f t="shared" si="32"/>
        <v>0.62830718001392205</v>
      </c>
    </row>
    <row r="225" spans="1:14" x14ac:dyDescent="0.2">
      <c r="A225" s="7">
        <f t="shared" si="33"/>
        <v>221</v>
      </c>
      <c r="B225" s="2">
        <f t="shared" si="34"/>
        <v>530049.44999999995</v>
      </c>
      <c r="C225" s="2">
        <f>B225*('Loan Details'!$D$6/12)</f>
        <v>1762.4144212499998</v>
      </c>
      <c r="D225" s="2">
        <f>IF((B225+C225)&lt;'Loan Details'!$D$7,(B225+C225),'Loan Details'!$D$7)</f>
        <v>4768.3896283398362</v>
      </c>
      <c r="E225" s="2">
        <f t="shared" si="27"/>
        <v>527043.47</v>
      </c>
      <c r="F225" s="8">
        <f t="shared" si="28"/>
        <v>0.63039630596134777</v>
      </c>
      <c r="G225" s="7">
        <f t="shared" si="29"/>
        <v>18</v>
      </c>
      <c r="H225" s="7">
        <f t="shared" si="30"/>
        <v>221</v>
      </c>
      <c r="I225" s="2">
        <f t="shared" si="35"/>
        <v>530049.44999999995</v>
      </c>
      <c r="J225" s="2">
        <f>I225*('Loan Details'!$D$6/12)</f>
        <v>1762.4144212499998</v>
      </c>
      <c r="K225" s="2">
        <f>IF((I225+J225)&lt;'Loan Details'!$D$7,(I225+J225),'Loan Details'!$D$7)</f>
        <v>4768.3896283398362</v>
      </c>
      <c r="L225" s="2">
        <f>IF(I225+J225-K225=0,0,'Loan Details'!$D$12)</f>
        <v>0</v>
      </c>
      <c r="M225" s="2">
        <f t="shared" si="31"/>
        <v>527043.47</v>
      </c>
      <c r="N225" s="8">
        <f t="shared" si="32"/>
        <v>0.63039630596134777</v>
      </c>
    </row>
    <row r="226" spans="1:14" x14ac:dyDescent="0.2">
      <c r="A226" s="7">
        <f t="shared" si="33"/>
        <v>222</v>
      </c>
      <c r="B226" s="2">
        <f t="shared" si="34"/>
        <v>527043.47</v>
      </c>
      <c r="C226" s="2">
        <f>B226*('Loan Details'!$D$6/12)</f>
        <v>1752.4195377499998</v>
      </c>
      <c r="D226" s="2">
        <f>IF((B226+C226)&lt;'Loan Details'!$D$7,(B226+C226),'Loan Details'!$D$7)</f>
        <v>4768.3896283398362</v>
      </c>
      <c r="E226" s="2">
        <f t="shared" si="27"/>
        <v>524027.49</v>
      </c>
      <c r="F226" s="8">
        <f t="shared" si="28"/>
        <v>0.63249237702076733</v>
      </c>
      <c r="G226" s="7">
        <f t="shared" si="29"/>
        <v>18</v>
      </c>
      <c r="H226" s="7">
        <f t="shared" si="30"/>
        <v>222</v>
      </c>
      <c r="I226" s="2">
        <f t="shared" si="35"/>
        <v>527043.47</v>
      </c>
      <c r="J226" s="2">
        <f>I226*('Loan Details'!$D$6/12)</f>
        <v>1752.4195377499998</v>
      </c>
      <c r="K226" s="2">
        <f>IF((I226+J226)&lt;'Loan Details'!$D$7,(I226+J226),'Loan Details'!$D$7)</f>
        <v>4768.3896283398362</v>
      </c>
      <c r="L226" s="2">
        <f>IF(I226+J226-K226=0,0,'Loan Details'!$D$12)</f>
        <v>0</v>
      </c>
      <c r="M226" s="2">
        <f t="shared" si="31"/>
        <v>524027.49</v>
      </c>
      <c r="N226" s="8">
        <f t="shared" si="32"/>
        <v>0.63249237702076733</v>
      </c>
    </row>
    <row r="227" spans="1:14" x14ac:dyDescent="0.2">
      <c r="A227" s="7">
        <f t="shared" si="33"/>
        <v>223</v>
      </c>
      <c r="B227" s="2">
        <f t="shared" si="34"/>
        <v>524027.49</v>
      </c>
      <c r="C227" s="2">
        <f>B227*('Loan Details'!$D$6/12)</f>
        <v>1742.3914042499998</v>
      </c>
      <c r="D227" s="2">
        <f>IF((B227+C227)&lt;'Loan Details'!$D$7,(B227+C227),'Loan Details'!$D$7)</f>
        <v>4768.3896283398362</v>
      </c>
      <c r="E227" s="2">
        <f t="shared" si="27"/>
        <v>521001.49</v>
      </c>
      <c r="F227" s="8">
        <f t="shared" si="28"/>
        <v>0.63459542108419709</v>
      </c>
      <c r="G227" s="7">
        <f t="shared" si="29"/>
        <v>18</v>
      </c>
      <c r="H227" s="7">
        <f t="shared" si="30"/>
        <v>223</v>
      </c>
      <c r="I227" s="2">
        <f t="shared" si="35"/>
        <v>524027.49</v>
      </c>
      <c r="J227" s="2">
        <f>I227*('Loan Details'!$D$6/12)</f>
        <v>1742.3914042499998</v>
      </c>
      <c r="K227" s="2">
        <f>IF((I227+J227)&lt;'Loan Details'!$D$7,(I227+J227),'Loan Details'!$D$7)</f>
        <v>4768.3896283398362</v>
      </c>
      <c r="L227" s="2">
        <f>IF(I227+J227-K227=0,0,'Loan Details'!$D$12)</f>
        <v>0</v>
      </c>
      <c r="M227" s="2">
        <f t="shared" si="31"/>
        <v>521001.49</v>
      </c>
      <c r="N227" s="8">
        <f t="shared" si="32"/>
        <v>0.63459542108419709</v>
      </c>
    </row>
    <row r="228" spans="1:14" x14ac:dyDescent="0.2">
      <c r="A228" s="7">
        <f t="shared" si="33"/>
        <v>224</v>
      </c>
      <c r="B228" s="2">
        <f t="shared" si="34"/>
        <v>521001.49</v>
      </c>
      <c r="C228" s="2">
        <f>B228*('Loan Details'!$D$6/12)</f>
        <v>1732.3299542499999</v>
      </c>
      <c r="D228" s="2">
        <f>IF((B228+C228)&lt;'Loan Details'!$D$7,(B228+C228),'Loan Details'!$D$7)</f>
        <v>4768.3896283398362</v>
      </c>
      <c r="E228" s="2">
        <f t="shared" si="27"/>
        <v>517965.43</v>
      </c>
      <c r="F228" s="8">
        <f t="shared" si="28"/>
        <v>0.63670545209764495</v>
      </c>
      <c r="G228" s="7">
        <f t="shared" si="29"/>
        <v>18</v>
      </c>
      <c r="H228" s="7">
        <f t="shared" si="30"/>
        <v>224</v>
      </c>
      <c r="I228" s="2">
        <f t="shared" si="35"/>
        <v>521001.49</v>
      </c>
      <c r="J228" s="2">
        <f>I228*('Loan Details'!$D$6/12)</f>
        <v>1732.3299542499999</v>
      </c>
      <c r="K228" s="2">
        <f>IF((I228+J228)&lt;'Loan Details'!$D$7,(I228+J228),'Loan Details'!$D$7)</f>
        <v>4768.3896283398362</v>
      </c>
      <c r="L228" s="2">
        <f>IF(I228+J228-K228=0,0,'Loan Details'!$D$12)</f>
        <v>0</v>
      </c>
      <c r="M228" s="2">
        <f t="shared" si="31"/>
        <v>517965.43</v>
      </c>
      <c r="N228" s="8">
        <f t="shared" si="32"/>
        <v>0.63670545209764495</v>
      </c>
    </row>
    <row r="229" spans="1:14" x14ac:dyDescent="0.2">
      <c r="A229" s="7">
        <f t="shared" si="33"/>
        <v>225</v>
      </c>
      <c r="B229" s="2">
        <f t="shared" si="34"/>
        <v>517965.43</v>
      </c>
      <c r="C229" s="2">
        <f>B229*('Loan Details'!$D$6/12)</f>
        <v>1722.2350547499998</v>
      </c>
      <c r="D229" s="2">
        <f>IF((B229+C229)&lt;'Loan Details'!$D$7,(B229+C229),'Loan Details'!$D$7)</f>
        <v>4768.3896283398362</v>
      </c>
      <c r="E229" s="2">
        <f t="shared" si="27"/>
        <v>514919.27</v>
      </c>
      <c r="F229" s="8">
        <f t="shared" si="28"/>
        <v>0.63882249795312696</v>
      </c>
      <c r="G229" s="7">
        <f t="shared" si="29"/>
        <v>18</v>
      </c>
      <c r="H229" s="7">
        <f t="shared" si="30"/>
        <v>225</v>
      </c>
      <c r="I229" s="2">
        <f t="shared" si="35"/>
        <v>517965.43</v>
      </c>
      <c r="J229" s="2">
        <f>I229*('Loan Details'!$D$6/12)</f>
        <v>1722.2350547499998</v>
      </c>
      <c r="K229" s="2">
        <f>IF((I229+J229)&lt;'Loan Details'!$D$7,(I229+J229),'Loan Details'!$D$7)</f>
        <v>4768.3896283398362</v>
      </c>
      <c r="L229" s="2">
        <f>IF(I229+J229-K229=0,0,'Loan Details'!$D$12)</f>
        <v>0</v>
      </c>
      <c r="M229" s="2">
        <f t="shared" si="31"/>
        <v>514919.27</v>
      </c>
      <c r="N229" s="8">
        <f t="shared" si="32"/>
        <v>0.63882249795312696</v>
      </c>
    </row>
    <row r="230" spans="1:14" x14ac:dyDescent="0.2">
      <c r="A230" s="7">
        <f t="shared" si="33"/>
        <v>226</v>
      </c>
      <c r="B230" s="2">
        <f t="shared" si="34"/>
        <v>514919.27</v>
      </c>
      <c r="C230" s="2">
        <f>B230*('Loan Details'!$D$6/12)</f>
        <v>1712.1065727499999</v>
      </c>
      <c r="D230" s="2">
        <f>IF((B230+C230)&lt;'Loan Details'!$D$7,(B230+C230),'Loan Details'!$D$7)</f>
        <v>4768.3896283398362</v>
      </c>
      <c r="E230" s="2">
        <f t="shared" si="27"/>
        <v>511862.98</v>
      </c>
      <c r="F230" s="8">
        <f t="shared" si="28"/>
        <v>0.6409465865426589</v>
      </c>
      <c r="G230" s="7">
        <f t="shared" si="29"/>
        <v>18</v>
      </c>
      <c r="H230" s="7">
        <f t="shared" si="30"/>
        <v>226</v>
      </c>
      <c r="I230" s="2">
        <f t="shared" si="35"/>
        <v>514919.27</v>
      </c>
      <c r="J230" s="2">
        <f>I230*('Loan Details'!$D$6/12)</f>
        <v>1712.1065727499999</v>
      </c>
      <c r="K230" s="2">
        <f>IF((I230+J230)&lt;'Loan Details'!$D$7,(I230+J230),'Loan Details'!$D$7)</f>
        <v>4768.3896283398362</v>
      </c>
      <c r="L230" s="2">
        <f>IF(I230+J230-K230=0,0,'Loan Details'!$D$12)</f>
        <v>0</v>
      </c>
      <c r="M230" s="2">
        <f t="shared" si="31"/>
        <v>511862.98</v>
      </c>
      <c r="N230" s="8">
        <f t="shared" si="32"/>
        <v>0.6409465865426589</v>
      </c>
    </row>
    <row r="231" spans="1:14" x14ac:dyDescent="0.2">
      <c r="A231" s="7">
        <f t="shared" si="33"/>
        <v>227</v>
      </c>
      <c r="B231" s="2">
        <f t="shared" si="34"/>
        <v>511862.98</v>
      </c>
      <c r="C231" s="2">
        <f>B231*('Loan Details'!$D$6/12)</f>
        <v>1701.9444084999998</v>
      </c>
      <c r="D231" s="2">
        <f>IF((B231+C231)&lt;'Loan Details'!$D$7,(B231+C231),'Loan Details'!$D$7)</f>
        <v>4768.3896283398362</v>
      </c>
      <c r="E231" s="2">
        <f t="shared" si="27"/>
        <v>508796.53</v>
      </c>
      <c r="F231" s="8">
        <f t="shared" si="28"/>
        <v>0.64307773878525332</v>
      </c>
      <c r="G231" s="7">
        <f t="shared" si="29"/>
        <v>18</v>
      </c>
      <c r="H231" s="7">
        <f t="shared" si="30"/>
        <v>227</v>
      </c>
      <c r="I231" s="2">
        <f t="shared" si="35"/>
        <v>511862.98</v>
      </c>
      <c r="J231" s="2">
        <f>I231*('Loan Details'!$D$6/12)</f>
        <v>1701.9444084999998</v>
      </c>
      <c r="K231" s="2">
        <f>IF((I231+J231)&lt;'Loan Details'!$D$7,(I231+J231),'Loan Details'!$D$7)</f>
        <v>4768.3896283398362</v>
      </c>
      <c r="L231" s="2">
        <f>IF(I231+J231-K231=0,0,'Loan Details'!$D$12)</f>
        <v>0</v>
      </c>
      <c r="M231" s="2">
        <f t="shared" si="31"/>
        <v>508796.53</v>
      </c>
      <c r="N231" s="8">
        <f t="shared" si="32"/>
        <v>0.64307773878525332</v>
      </c>
    </row>
    <row r="232" spans="1:14" x14ac:dyDescent="0.2">
      <c r="A232" s="7">
        <f t="shared" si="33"/>
        <v>228</v>
      </c>
      <c r="B232" s="2">
        <f t="shared" si="34"/>
        <v>508796.53</v>
      </c>
      <c r="C232" s="2">
        <f>B232*('Loan Details'!$D$6/12)</f>
        <v>1691.7484622500001</v>
      </c>
      <c r="D232" s="2">
        <f>IF((B232+C232)&lt;'Loan Details'!$D$7,(B232+C232),'Loan Details'!$D$7)</f>
        <v>4768.3896283398362</v>
      </c>
      <c r="E232" s="2">
        <f t="shared" si="27"/>
        <v>505719.88</v>
      </c>
      <c r="F232" s="8">
        <f t="shared" si="28"/>
        <v>0.64521597559992183</v>
      </c>
      <c r="G232" s="7">
        <f t="shared" si="29"/>
        <v>19</v>
      </c>
      <c r="H232" s="7">
        <f t="shared" si="30"/>
        <v>228</v>
      </c>
      <c r="I232" s="2">
        <f t="shared" si="35"/>
        <v>508796.53</v>
      </c>
      <c r="J232" s="2">
        <f>I232*('Loan Details'!$D$6/12)</f>
        <v>1691.7484622500001</v>
      </c>
      <c r="K232" s="2">
        <f>IF((I232+J232)&lt;'Loan Details'!$D$7,(I232+J232),'Loan Details'!$D$7)</f>
        <v>4768.3896283398362</v>
      </c>
      <c r="L232" s="2">
        <f>IF(I232+J232-K232=0,0,'Loan Details'!$D$12)</f>
        <v>0</v>
      </c>
      <c r="M232" s="2">
        <f t="shared" si="31"/>
        <v>505719.88</v>
      </c>
      <c r="N232" s="8">
        <f t="shared" si="32"/>
        <v>0.64521597559992183</v>
      </c>
    </row>
    <row r="233" spans="1:14" x14ac:dyDescent="0.2">
      <c r="A233" s="7">
        <f t="shared" si="33"/>
        <v>229</v>
      </c>
      <c r="B233" s="2">
        <f t="shared" si="34"/>
        <v>505719.88</v>
      </c>
      <c r="C233" s="2">
        <f>B233*('Loan Details'!$D$6/12)</f>
        <v>1681.518601</v>
      </c>
      <c r="D233" s="2">
        <f>IF((B233+C233)&lt;'Loan Details'!$D$7,(B233+C233),'Loan Details'!$D$7)</f>
        <v>4768.3896283398362</v>
      </c>
      <c r="E233" s="2">
        <f t="shared" si="27"/>
        <v>502633</v>
      </c>
      <c r="F233" s="8">
        <f t="shared" si="28"/>
        <v>0.6473613248786807</v>
      </c>
      <c r="G233" s="7">
        <f t="shared" si="29"/>
        <v>19</v>
      </c>
      <c r="H233" s="7">
        <f t="shared" si="30"/>
        <v>229</v>
      </c>
      <c r="I233" s="2">
        <f t="shared" si="35"/>
        <v>505719.88</v>
      </c>
      <c r="J233" s="2">
        <f>I233*('Loan Details'!$D$6/12)</f>
        <v>1681.518601</v>
      </c>
      <c r="K233" s="2">
        <f>IF((I233+J233)&lt;'Loan Details'!$D$7,(I233+J233),'Loan Details'!$D$7)</f>
        <v>4768.3896283398362</v>
      </c>
      <c r="L233" s="2">
        <f>IF(I233+J233-K233=0,0,'Loan Details'!$D$12)</f>
        <v>0</v>
      </c>
      <c r="M233" s="2">
        <f t="shared" si="31"/>
        <v>502633</v>
      </c>
      <c r="N233" s="8">
        <f t="shared" si="32"/>
        <v>0.6473613248786807</v>
      </c>
    </row>
    <row r="234" spans="1:14" x14ac:dyDescent="0.2">
      <c r="A234" s="7">
        <f t="shared" si="33"/>
        <v>230</v>
      </c>
      <c r="B234" s="2">
        <f t="shared" si="34"/>
        <v>502633</v>
      </c>
      <c r="C234" s="2">
        <f>B234*('Loan Details'!$D$6/12)</f>
        <v>1671.254725</v>
      </c>
      <c r="D234" s="2">
        <f>IF((B234+C234)&lt;'Loan Details'!$D$7,(B234+C234),'Loan Details'!$D$7)</f>
        <v>4768.3896283398362</v>
      </c>
      <c r="E234" s="2">
        <f t="shared" si="27"/>
        <v>499535.86</v>
      </c>
      <c r="F234" s="8">
        <f t="shared" si="28"/>
        <v>0.64951380754054178</v>
      </c>
      <c r="G234" s="7">
        <f t="shared" si="29"/>
        <v>19</v>
      </c>
      <c r="H234" s="7">
        <f t="shared" si="30"/>
        <v>230</v>
      </c>
      <c r="I234" s="2">
        <f t="shared" si="35"/>
        <v>502633</v>
      </c>
      <c r="J234" s="2">
        <f>I234*('Loan Details'!$D$6/12)</f>
        <v>1671.254725</v>
      </c>
      <c r="K234" s="2">
        <f>IF((I234+J234)&lt;'Loan Details'!$D$7,(I234+J234),'Loan Details'!$D$7)</f>
        <v>4768.3896283398362</v>
      </c>
      <c r="L234" s="2">
        <f>IF(I234+J234-K234=0,0,'Loan Details'!$D$12)</f>
        <v>0</v>
      </c>
      <c r="M234" s="2">
        <f t="shared" si="31"/>
        <v>499535.86</v>
      </c>
      <c r="N234" s="8">
        <f t="shared" si="32"/>
        <v>0.64951380754054178</v>
      </c>
    </row>
    <row r="235" spans="1:14" x14ac:dyDescent="0.2">
      <c r="A235" s="7">
        <f t="shared" si="33"/>
        <v>231</v>
      </c>
      <c r="B235" s="2">
        <f t="shared" si="34"/>
        <v>499535.86</v>
      </c>
      <c r="C235" s="2">
        <f>B235*('Loan Details'!$D$6/12)</f>
        <v>1660.9567344999998</v>
      </c>
      <c r="D235" s="2">
        <f>IF((B235+C235)&lt;'Loan Details'!$D$7,(B235+C235),'Loan Details'!$D$7)</f>
        <v>4768.3896283398362</v>
      </c>
      <c r="E235" s="2">
        <f t="shared" si="27"/>
        <v>496428.42</v>
      </c>
      <c r="F235" s="8">
        <f t="shared" si="28"/>
        <v>0.65167344450451736</v>
      </c>
      <c r="G235" s="7">
        <f t="shared" si="29"/>
        <v>19</v>
      </c>
      <c r="H235" s="7">
        <f t="shared" si="30"/>
        <v>231</v>
      </c>
      <c r="I235" s="2">
        <f t="shared" si="35"/>
        <v>499535.86</v>
      </c>
      <c r="J235" s="2">
        <f>I235*('Loan Details'!$D$6/12)</f>
        <v>1660.9567344999998</v>
      </c>
      <c r="K235" s="2">
        <f>IF((I235+J235)&lt;'Loan Details'!$D$7,(I235+J235),'Loan Details'!$D$7)</f>
        <v>4768.3896283398362</v>
      </c>
      <c r="L235" s="2">
        <f>IF(I235+J235-K235=0,0,'Loan Details'!$D$12)</f>
        <v>0</v>
      </c>
      <c r="M235" s="2">
        <f t="shared" si="31"/>
        <v>496428.42</v>
      </c>
      <c r="N235" s="8">
        <f t="shared" si="32"/>
        <v>0.65167344450451736</v>
      </c>
    </row>
    <row r="236" spans="1:14" x14ac:dyDescent="0.2">
      <c r="A236" s="7">
        <f t="shared" si="33"/>
        <v>232</v>
      </c>
      <c r="B236" s="2">
        <f t="shared" si="34"/>
        <v>496428.42</v>
      </c>
      <c r="C236" s="2">
        <f>B236*('Loan Details'!$D$6/12)</f>
        <v>1650.6244964999999</v>
      </c>
      <c r="D236" s="2">
        <f>IF((B236+C236)&lt;'Loan Details'!$D$7,(B236+C236),'Loan Details'!$D$7)</f>
        <v>4768.3896283398362</v>
      </c>
      <c r="E236" s="2">
        <f t="shared" si="27"/>
        <v>493310.65</v>
      </c>
      <c r="F236" s="8">
        <f t="shared" si="28"/>
        <v>0.65384026366262327</v>
      </c>
      <c r="G236" s="7">
        <f t="shared" si="29"/>
        <v>19</v>
      </c>
      <c r="H236" s="7">
        <f t="shared" si="30"/>
        <v>232</v>
      </c>
      <c r="I236" s="2">
        <f t="shared" si="35"/>
        <v>496428.42</v>
      </c>
      <c r="J236" s="2">
        <f>I236*('Loan Details'!$D$6/12)</f>
        <v>1650.6244964999999</v>
      </c>
      <c r="K236" s="2">
        <f>IF((I236+J236)&lt;'Loan Details'!$D$7,(I236+J236),'Loan Details'!$D$7)</f>
        <v>4768.3896283398362</v>
      </c>
      <c r="L236" s="2">
        <f>IF(I236+J236-K236=0,0,'Loan Details'!$D$12)</f>
        <v>0</v>
      </c>
      <c r="M236" s="2">
        <f t="shared" si="31"/>
        <v>493310.65</v>
      </c>
      <c r="N236" s="8">
        <f t="shared" si="32"/>
        <v>0.65384026366262327</v>
      </c>
    </row>
    <row r="237" spans="1:14" x14ac:dyDescent="0.2">
      <c r="A237" s="7">
        <f t="shared" si="33"/>
        <v>233</v>
      </c>
      <c r="B237" s="2">
        <f t="shared" si="34"/>
        <v>493310.65</v>
      </c>
      <c r="C237" s="2">
        <f>B237*('Loan Details'!$D$6/12)</f>
        <v>1640.25791125</v>
      </c>
      <c r="D237" s="2">
        <f>IF((B237+C237)&lt;'Loan Details'!$D$7,(B237+C237),'Loan Details'!$D$7)</f>
        <v>4768.3896283398362</v>
      </c>
      <c r="E237" s="2">
        <f t="shared" si="27"/>
        <v>490182.51</v>
      </c>
      <c r="F237" s="8">
        <f t="shared" si="28"/>
        <v>0.65601428593387134</v>
      </c>
      <c r="G237" s="7">
        <f t="shared" si="29"/>
        <v>19</v>
      </c>
      <c r="H237" s="7">
        <f t="shared" si="30"/>
        <v>233</v>
      </c>
      <c r="I237" s="2">
        <f t="shared" si="35"/>
        <v>493310.65</v>
      </c>
      <c r="J237" s="2">
        <f>I237*('Loan Details'!$D$6/12)</f>
        <v>1640.25791125</v>
      </c>
      <c r="K237" s="2">
        <f>IF((I237+J237)&lt;'Loan Details'!$D$7,(I237+J237),'Loan Details'!$D$7)</f>
        <v>4768.3896283398362</v>
      </c>
      <c r="L237" s="2">
        <f>IF(I237+J237-K237=0,0,'Loan Details'!$D$12)</f>
        <v>0</v>
      </c>
      <c r="M237" s="2">
        <f t="shared" si="31"/>
        <v>490182.51</v>
      </c>
      <c r="N237" s="8">
        <f t="shared" si="32"/>
        <v>0.65601428593387134</v>
      </c>
    </row>
    <row r="238" spans="1:14" x14ac:dyDescent="0.2">
      <c r="A238" s="7">
        <f t="shared" si="33"/>
        <v>234</v>
      </c>
      <c r="B238" s="2">
        <f t="shared" si="34"/>
        <v>490182.51</v>
      </c>
      <c r="C238" s="2">
        <f>B238*('Loan Details'!$D$6/12)</f>
        <v>1629.85684575</v>
      </c>
      <c r="D238" s="2">
        <f>IF((B238+C238)&lt;'Loan Details'!$D$7,(B238+C238),'Loan Details'!$D$7)</f>
        <v>4768.3896283398362</v>
      </c>
      <c r="E238" s="2">
        <f t="shared" si="27"/>
        <v>487043.97</v>
      </c>
      <c r="F238" s="8">
        <f t="shared" si="28"/>
        <v>0.65819553921027807</v>
      </c>
      <c r="G238" s="7">
        <f t="shared" si="29"/>
        <v>19</v>
      </c>
      <c r="H238" s="7">
        <f t="shared" si="30"/>
        <v>234</v>
      </c>
      <c r="I238" s="2">
        <f t="shared" si="35"/>
        <v>490182.51</v>
      </c>
      <c r="J238" s="2">
        <f>I238*('Loan Details'!$D$6/12)</f>
        <v>1629.85684575</v>
      </c>
      <c r="K238" s="2">
        <f>IF((I238+J238)&lt;'Loan Details'!$D$7,(I238+J238),'Loan Details'!$D$7)</f>
        <v>4768.3896283398362</v>
      </c>
      <c r="L238" s="2">
        <f>IF(I238+J238-K238=0,0,'Loan Details'!$D$12)</f>
        <v>0</v>
      </c>
      <c r="M238" s="2">
        <f t="shared" si="31"/>
        <v>487043.97</v>
      </c>
      <c r="N238" s="8">
        <f t="shared" si="32"/>
        <v>0.65819553921027807</v>
      </c>
    </row>
    <row r="239" spans="1:14" x14ac:dyDescent="0.2">
      <c r="A239" s="7">
        <f t="shared" si="33"/>
        <v>235</v>
      </c>
      <c r="B239" s="2">
        <f t="shared" si="34"/>
        <v>487043.97</v>
      </c>
      <c r="C239" s="2">
        <f>B239*('Loan Details'!$D$6/12)</f>
        <v>1619.4212002499999</v>
      </c>
      <c r="D239" s="2">
        <f>IF((B239+C239)&lt;'Loan Details'!$D$7,(B239+C239),'Loan Details'!$D$7)</f>
        <v>4768.3896283398362</v>
      </c>
      <c r="E239" s="2">
        <f t="shared" si="27"/>
        <v>483895</v>
      </c>
      <c r="F239" s="8">
        <f t="shared" si="28"/>
        <v>0.6603840444108553</v>
      </c>
      <c r="G239" s="7">
        <f t="shared" si="29"/>
        <v>19</v>
      </c>
      <c r="H239" s="7">
        <f t="shared" si="30"/>
        <v>235</v>
      </c>
      <c r="I239" s="2">
        <f t="shared" si="35"/>
        <v>487043.97</v>
      </c>
      <c r="J239" s="2">
        <f>I239*('Loan Details'!$D$6/12)</f>
        <v>1619.4212002499999</v>
      </c>
      <c r="K239" s="2">
        <f>IF((I239+J239)&lt;'Loan Details'!$D$7,(I239+J239),'Loan Details'!$D$7)</f>
        <v>4768.3896283398362</v>
      </c>
      <c r="L239" s="2">
        <f>IF(I239+J239-K239=0,0,'Loan Details'!$D$12)</f>
        <v>0</v>
      </c>
      <c r="M239" s="2">
        <f t="shared" si="31"/>
        <v>483895</v>
      </c>
      <c r="N239" s="8">
        <f t="shared" si="32"/>
        <v>0.6603840444108553</v>
      </c>
    </row>
    <row r="240" spans="1:14" x14ac:dyDescent="0.2">
      <c r="A240" s="7">
        <f t="shared" si="33"/>
        <v>236</v>
      </c>
      <c r="B240" s="2">
        <f t="shared" si="34"/>
        <v>483895</v>
      </c>
      <c r="C240" s="2">
        <f>B240*('Loan Details'!$D$6/12)</f>
        <v>1608.950875</v>
      </c>
      <c r="D240" s="2">
        <f>IF((B240+C240)&lt;'Loan Details'!$D$7,(B240+C240),'Loan Details'!$D$7)</f>
        <v>4768.3896283398362</v>
      </c>
      <c r="E240" s="2">
        <f t="shared" si="27"/>
        <v>480735.56</v>
      </c>
      <c r="F240" s="8">
        <f t="shared" si="28"/>
        <v>0.662579822454615</v>
      </c>
      <c r="G240" s="7">
        <f t="shared" si="29"/>
        <v>19</v>
      </c>
      <c r="H240" s="7">
        <f t="shared" si="30"/>
        <v>236</v>
      </c>
      <c r="I240" s="2">
        <f t="shared" si="35"/>
        <v>483895</v>
      </c>
      <c r="J240" s="2">
        <f>I240*('Loan Details'!$D$6/12)</f>
        <v>1608.950875</v>
      </c>
      <c r="K240" s="2">
        <f>IF((I240+J240)&lt;'Loan Details'!$D$7,(I240+J240),'Loan Details'!$D$7)</f>
        <v>4768.3896283398362</v>
      </c>
      <c r="L240" s="2">
        <f>IF(I240+J240-K240=0,0,'Loan Details'!$D$12)</f>
        <v>0</v>
      </c>
      <c r="M240" s="2">
        <f t="shared" si="31"/>
        <v>480735.56</v>
      </c>
      <c r="N240" s="8">
        <f t="shared" si="32"/>
        <v>0.662579822454615</v>
      </c>
    </row>
    <row r="241" spans="1:14" x14ac:dyDescent="0.2">
      <c r="A241" s="7">
        <f t="shared" si="33"/>
        <v>237</v>
      </c>
      <c r="B241" s="2">
        <f t="shared" si="34"/>
        <v>480735.56</v>
      </c>
      <c r="C241" s="2">
        <f>B241*('Loan Details'!$D$6/12)</f>
        <v>1598.445737</v>
      </c>
      <c r="D241" s="2">
        <f>IF((B241+C241)&lt;'Loan Details'!$D$7,(B241+C241),'Loan Details'!$D$7)</f>
        <v>4768.3896283398362</v>
      </c>
      <c r="E241" s="2">
        <f t="shared" si="27"/>
        <v>477565.61</v>
      </c>
      <c r="F241" s="8">
        <f t="shared" si="28"/>
        <v>0.6647829012335732</v>
      </c>
      <c r="G241" s="7">
        <f t="shared" si="29"/>
        <v>19</v>
      </c>
      <c r="H241" s="7">
        <f t="shared" si="30"/>
        <v>237</v>
      </c>
      <c r="I241" s="2">
        <f t="shared" si="35"/>
        <v>480735.56</v>
      </c>
      <c r="J241" s="2">
        <f>I241*('Loan Details'!$D$6/12)</f>
        <v>1598.445737</v>
      </c>
      <c r="K241" s="2">
        <f>IF((I241+J241)&lt;'Loan Details'!$D$7,(I241+J241),'Loan Details'!$D$7)</f>
        <v>4768.3896283398362</v>
      </c>
      <c r="L241" s="2">
        <f>IF(I241+J241-K241=0,0,'Loan Details'!$D$12)</f>
        <v>0</v>
      </c>
      <c r="M241" s="2">
        <f t="shared" si="31"/>
        <v>477565.61</v>
      </c>
      <c r="N241" s="8">
        <f t="shared" si="32"/>
        <v>0.6647829012335732</v>
      </c>
    </row>
    <row r="242" spans="1:14" x14ac:dyDescent="0.2">
      <c r="A242" s="7">
        <f t="shared" si="33"/>
        <v>238</v>
      </c>
      <c r="B242" s="2">
        <f t="shared" si="34"/>
        <v>477565.61</v>
      </c>
      <c r="C242" s="2">
        <f>B242*('Loan Details'!$D$6/12)</f>
        <v>1587.9056532499999</v>
      </c>
      <c r="D242" s="2">
        <f>IF((B242+C242)&lt;'Loan Details'!$D$7,(B242+C242),'Loan Details'!$D$7)</f>
        <v>4768.3896283398362</v>
      </c>
      <c r="E242" s="2">
        <f t="shared" si="27"/>
        <v>474385.12</v>
      </c>
      <c r="F242" s="8">
        <f t="shared" si="28"/>
        <v>0.66699330863974604</v>
      </c>
      <c r="G242" s="7">
        <f t="shared" si="29"/>
        <v>19</v>
      </c>
      <c r="H242" s="7">
        <f t="shared" si="30"/>
        <v>238</v>
      </c>
      <c r="I242" s="2">
        <f t="shared" si="35"/>
        <v>477565.61</v>
      </c>
      <c r="J242" s="2">
        <f>I242*('Loan Details'!$D$6/12)</f>
        <v>1587.9056532499999</v>
      </c>
      <c r="K242" s="2">
        <f>IF((I242+J242)&lt;'Loan Details'!$D$7,(I242+J242),'Loan Details'!$D$7)</f>
        <v>4768.3896283398362</v>
      </c>
      <c r="L242" s="2">
        <f>IF(I242+J242-K242=0,0,'Loan Details'!$D$12)</f>
        <v>0</v>
      </c>
      <c r="M242" s="2">
        <f t="shared" si="31"/>
        <v>474385.12</v>
      </c>
      <c r="N242" s="8">
        <f t="shared" si="32"/>
        <v>0.66699330863974604</v>
      </c>
    </row>
    <row r="243" spans="1:14" x14ac:dyDescent="0.2">
      <c r="A243" s="7">
        <f t="shared" si="33"/>
        <v>239</v>
      </c>
      <c r="B243" s="2">
        <f t="shared" si="34"/>
        <v>474385.12</v>
      </c>
      <c r="C243" s="2">
        <f>B243*('Loan Details'!$D$6/12)</f>
        <v>1577.330524</v>
      </c>
      <c r="D243" s="2">
        <f>IF((B243+C243)&lt;'Loan Details'!$D$7,(B243+C243),'Loan Details'!$D$7)</f>
        <v>4768.3896283398362</v>
      </c>
      <c r="E243" s="2">
        <f t="shared" si="27"/>
        <v>471194.06</v>
      </c>
      <c r="F243" s="8">
        <f t="shared" si="28"/>
        <v>0.66921106559214549</v>
      </c>
      <c r="G243" s="7">
        <f t="shared" si="29"/>
        <v>19</v>
      </c>
      <c r="H243" s="7">
        <f t="shared" si="30"/>
        <v>239</v>
      </c>
      <c r="I243" s="2">
        <f t="shared" si="35"/>
        <v>474385.12</v>
      </c>
      <c r="J243" s="2">
        <f>I243*('Loan Details'!$D$6/12)</f>
        <v>1577.330524</v>
      </c>
      <c r="K243" s="2">
        <f>IF((I243+J243)&lt;'Loan Details'!$D$7,(I243+J243),'Loan Details'!$D$7)</f>
        <v>4768.3896283398362</v>
      </c>
      <c r="L243" s="2">
        <f>IF(I243+J243-K243=0,0,'Loan Details'!$D$12)</f>
        <v>0</v>
      </c>
      <c r="M243" s="2">
        <f t="shared" si="31"/>
        <v>471194.06</v>
      </c>
      <c r="N243" s="8">
        <f t="shared" si="32"/>
        <v>0.66921106559214549</v>
      </c>
    </row>
    <row r="244" spans="1:14" x14ac:dyDescent="0.2">
      <c r="A244" s="7">
        <f t="shared" si="33"/>
        <v>240</v>
      </c>
      <c r="B244" s="2">
        <f t="shared" si="34"/>
        <v>471194.06</v>
      </c>
      <c r="C244" s="2">
        <f>B244*('Loan Details'!$D$6/12)</f>
        <v>1566.7202494999999</v>
      </c>
      <c r="D244" s="2">
        <f>IF((B244+C244)&lt;'Loan Details'!$D$7,(B244+C244),'Loan Details'!$D$7)</f>
        <v>4768.3896283398362</v>
      </c>
      <c r="E244" s="2">
        <f t="shared" si="27"/>
        <v>467992.39</v>
      </c>
      <c r="F244" s="8">
        <f t="shared" si="28"/>
        <v>0.67143619300978352</v>
      </c>
      <c r="G244" s="7">
        <f t="shared" si="29"/>
        <v>20</v>
      </c>
      <c r="H244" s="7">
        <f t="shared" si="30"/>
        <v>240</v>
      </c>
      <c r="I244" s="2">
        <f t="shared" si="35"/>
        <v>471194.06</v>
      </c>
      <c r="J244" s="2">
        <f>I244*('Loan Details'!$D$6/12)</f>
        <v>1566.7202494999999</v>
      </c>
      <c r="K244" s="2">
        <f>IF((I244+J244)&lt;'Loan Details'!$D$7,(I244+J244),'Loan Details'!$D$7)</f>
        <v>4768.3896283398362</v>
      </c>
      <c r="L244" s="2">
        <f>IF(I244+J244-K244=0,0,'Loan Details'!$D$12)</f>
        <v>0</v>
      </c>
      <c r="M244" s="2">
        <f t="shared" si="31"/>
        <v>467992.39</v>
      </c>
      <c r="N244" s="8">
        <f t="shared" si="32"/>
        <v>0.67143619300978352</v>
      </c>
    </row>
    <row r="245" spans="1:14" x14ac:dyDescent="0.2">
      <c r="A245" s="7">
        <f t="shared" si="33"/>
        <v>241</v>
      </c>
      <c r="B245" s="2">
        <f t="shared" si="34"/>
        <v>467992.39</v>
      </c>
      <c r="C245" s="2">
        <f>B245*('Loan Details'!$D$6/12)</f>
        <v>1556.0746967499999</v>
      </c>
      <c r="D245" s="2">
        <f>IF((B245+C245)&lt;'Loan Details'!$D$7,(B245+C245),'Loan Details'!$D$7)</f>
        <v>4768.3896283398362</v>
      </c>
      <c r="E245" s="2">
        <f t="shared" si="27"/>
        <v>464780.07</v>
      </c>
      <c r="F245" s="8">
        <f t="shared" si="28"/>
        <v>0.67366871878467638</v>
      </c>
      <c r="G245" s="7">
        <f t="shared" si="29"/>
        <v>20</v>
      </c>
      <c r="H245" s="7">
        <f t="shared" si="30"/>
        <v>241</v>
      </c>
      <c r="I245" s="2">
        <f t="shared" si="35"/>
        <v>467992.39</v>
      </c>
      <c r="J245" s="2">
        <f>I245*('Loan Details'!$D$6/12)</f>
        <v>1556.0746967499999</v>
      </c>
      <c r="K245" s="2">
        <f>IF((I245+J245)&lt;'Loan Details'!$D$7,(I245+J245),'Loan Details'!$D$7)</f>
        <v>4768.3896283398362</v>
      </c>
      <c r="L245" s="2">
        <f>IF(I245+J245-K245=0,0,'Loan Details'!$D$12)</f>
        <v>0</v>
      </c>
      <c r="M245" s="2">
        <f t="shared" si="31"/>
        <v>464780.07</v>
      </c>
      <c r="N245" s="8">
        <f t="shared" si="32"/>
        <v>0.67366871878467638</v>
      </c>
    </row>
    <row r="246" spans="1:14" x14ac:dyDescent="0.2">
      <c r="A246" s="7">
        <f t="shared" si="33"/>
        <v>242</v>
      </c>
      <c r="B246" s="2">
        <f t="shared" si="34"/>
        <v>464780.07</v>
      </c>
      <c r="C246" s="2">
        <f>B246*('Loan Details'!$D$6/12)</f>
        <v>1545.39373275</v>
      </c>
      <c r="D246" s="2">
        <f>IF((B246+C246)&lt;'Loan Details'!$D$7,(B246+C246),'Loan Details'!$D$7)</f>
        <v>4768.3896283398362</v>
      </c>
      <c r="E246" s="2">
        <f t="shared" si="27"/>
        <v>461557.07</v>
      </c>
      <c r="F246" s="8">
        <f t="shared" si="28"/>
        <v>0.67590867080883976</v>
      </c>
      <c r="G246" s="7">
        <f t="shared" si="29"/>
        <v>20</v>
      </c>
      <c r="H246" s="7">
        <f t="shared" si="30"/>
        <v>242</v>
      </c>
      <c r="I246" s="2">
        <f t="shared" si="35"/>
        <v>464780.07</v>
      </c>
      <c r="J246" s="2">
        <f>I246*('Loan Details'!$D$6/12)</f>
        <v>1545.39373275</v>
      </c>
      <c r="K246" s="2">
        <f>IF((I246+J246)&lt;'Loan Details'!$D$7,(I246+J246),'Loan Details'!$D$7)</f>
        <v>4768.3896283398362</v>
      </c>
      <c r="L246" s="2">
        <f>IF(I246+J246-K246=0,0,'Loan Details'!$D$12)</f>
        <v>0</v>
      </c>
      <c r="M246" s="2">
        <f t="shared" si="31"/>
        <v>461557.07</v>
      </c>
      <c r="N246" s="8">
        <f t="shared" si="32"/>
        <v>0.67590867080883976</v>
      </c>
    </row>
    <row r="247" spans="1:14" x14ac:dyDescent="0.2">
      <c r="A247" s="7">
        <f t="shared" si="33"/>
        <v>243</v>
      </c>
      <c r="B247" s="2">
        <f t="shared" si="34"/>
        <v>461557.07</v>
      </c>
      <c r="C247" s="2">
        <f>B247*('Loan Details'!$D$6/12)</f>
        <v>1534.6772577499999</v>
      </c>
      <c r="D247" s="2">
        <f>IF((B247+C247)&lt;'Loan Details'!$D$7,(B247+C247),'Loan Details'!$D$7)</f>
        <v>4768.3896283398362</v>
      </c>
      <c r="E247" s="2">
        <f t="shared" si="27"/>
        <v>458323.35</v>
      </c>
      <c r="F247" s="8">
        <f t="shared" si="28"/>
        <v>0.67815607000128608</v>
      </c>
      <c r="G247" s="7">
        <f t="shared" si="29"/>
        <v>20</v>
      </c>
      <c r="H247" s="7">
        <f t="shared" si="30"/>
        <v>243</v>
      </c>
      <c r="I247" s="2">
        <f t="shared" si="35"/>
        <v>461557.07</v>
      </c>
      <c r="J247" s="2">
        <f>I247*('Loan Details'!$D$6/12)</f>
        <v>1534.6772577499999</v>
      </c>
      <c r="K247" s="2">
        <f>IF((I247+J247)&lt;'Loan Details'!$D$7,(I247+J247),'Loan Details'!$D$7)</f>
        <v>4768.3896283398362</v>
      </c>
      <c r="L247" s="2">
        <f>IF(I247+J247-K247=0,0,'Loan Details'!$D$12)</f>
        <v>0</v>
      </c>
      <c r="M247" s="2">
        <f t="shared" si="31"/>
        <v>458323.35</v>
      </c>
      <c r="N247" s="8">
        <f t="shared" si="32"/>
        <v>0.67815607000128608</v>
      </c>
    </row>
    <row r="248" spans="1:14" x14ac:dyDescent="0.2">
      <c r="A248" s="7">
        <f t="shared" si="33"/>
        <v>244</v>
      </c>
      <c r="B248" s="2">
        <f t="shared" si="34"/>
        <v>458323.35</v>
      </c>
      <c r="C248" s="2">
        <f>B248*('Loan Details'!$D$6/12)</f>
        <v>1523.9251387499999</v>
      </c>
      <c r="D248" s="2">
        <f>IF((B248+C248)&lt;'Loan Details'!$D$7,(B248+C248),'Loan Details'!$D$7)</f>
        <v>4768.3896283398362</v>
      </c>
      <c r="E248" s="2">
        <f t="shared" si="27"/>
        <v>455078.88</v>
      </c>
      <c r="F248" s="8">
        <f t="shared" si="28"/>
        <v>0.68041094425403115</v>
      </c>
      <c r="G248" s="7">
        <f t="shared" si="29"/>
        <v>20</v>
      </c>
      <c r="H248" s="7">
        <f t="shared" si="30"/>
        <v>244</v>
      </c>
      <c r="I248" s="2">
        <f t="shared" si="35"/>
        <v>458323.35</v>
      </c>
      <c r="J248" s="2">
        <f>I248*('Loan Details'!$D$6/12)</f>
        <v>1523.9251387499999</v>
      </c>
      <c r="K248" s="2">
        <f>IF((I248+J248)&lt;'Loan Details'!$D$7,(I248+J248),'Loan Details'!$D$7)</f>
        <v>4768.3896283398362</v>
      </c>
      <c r="L248" s="2">
        <f>IF(I248+J248-K248=0,0,'Loan Details'!$D$12)</f>
        <v>0</v>
      </c>
      <c r="M248" s="2">
        <f t="shared" si="31"/>
        <v>455078.88</v>
      </c>
      <c r="N248" s="8">
        <f t="shared" si="32"/>
        <v>0.68041094425403115</v>
      </c>
    </row>
    <row r="249" spans="1:14" x14ac:dyDescent="0.2">
      <c r="A249" s="7">
        <f t="shared" si="33"/>
        <v>245</v>
      </c>
      <c r="B249" s="2">
        <f t="shared" si="34"/>
        <v>455078.88</v>
      </c>
      <c r="C249" s="2">
        <f>B249*('Loan Details'!$D$6/12)</f>
        <v>1513.1372759999999</v>
      </c>
      <c r="D249" s="2">
        <f>IF((B249+C249)&lt;'Loan Details'!$D$7,(B249+C249),'Loan Details'!$D$7)</f>
        <v>4768.3896283398362</v>
      </c>
      <c r="E249" s="2">
        <f t="shared" si="27"/>
        <v>451823.62</v>
      </c>
      <c r="F249" s="8">
        <f t="shared" si="28"/>
        <v>0.68267331448608704</v>
      </c>
      <c r="G249" s="7">
        <f t="shared" si="29"/>
        <v>20</v>
      </c>
      <c r="H249" s="7">
        <f t="shared" si="30"/>
        <v>245</v>
      </c>
      <c r="I249" s="2">
        <f t="shared" si="35"/>
        <v>455078.88</v>
      </c>
      <c r="J249" s="2">
        <f>I249*('Loan Details'!$D$6/12)</f>
        <v>1513.1372759999999</v>
      </c>
      <c r="K249" s="2">
        <f>IF((I249+J249)&lt;'Loan Details'!$D$7,(I249+J249),'Loan Details'!$D$7)</f>
        <v>4768.3896283398362</v>
      </c>
      <c r="L249" s="2">
        <f>IF(I249+J249-K249=0,0,'Loan Details'!$D$12)</f>
        <v>0</v>
      </c>
      <c r="M249" s="2">
        <f t="shared" si="31"/>
        <v>451823.62</v>
      </c>
      <c r="N249" s="8">
        <f t="shared" si="32"/>
        <v>0.68267331448608704</v>
      </c>
    </row>
    <row r="250" spans="1:14" x14ac:dyDescent="0.2">
      <c r="A250" s="7">
        <f t="shared" si="33"/>
        <v>246</v>
      </c>
      <c r="B250" s="2">
        <f t="shared" si="34"/>
        <v>451823.62</v>
      </c>
      <c r="C250" s="2">
        <f>B250*('Loan Details'!$D$6/12)</f>
        <v>1502.3135364999998</v>
      </c>
      <c r="D250" s="2">
        <f>IF((B250+C250)&lt;'Loan Details'!$D$7,(B250+C250),'Loan Details'!$D$7)</f>
        <v>4768.3896283398362</v>
      </c>
      <c r="E250" s="2">
        <f t="shared" si="27"/>
        <v>448557.54</v>
      </c>
      <c r="F250" s="8">
        <f t="shared" si="28"/>
        <v>0.68494320858946978</v>
      </c>
      <c r="G250" s="7">
        <f t="shared" si="29"/>
        <v>20</v>
      </c>
      <c r="H250" s="7">
        <f t="shared" si="30"/>
        <v>246</v>
      </c>
      <c r="I250" s="2">
        <f t="shared" si="35"/>
        <v>451823.62</v>
      </c>
      <c r="J250" s="2">
        <f>I250*('Loan Details'!$D$6/12)</f>
        <v>1502.3135364999998</v>
      </c>
      <c r="K250" s="2">
        <f>IF((I250+J250)&lt;'Loan Details'!$D$7,(I250+J250),'Loan Details'!$D$7)</f>
        <v>4768.3896283398362</v>
      </c>
      <c r="L250" s="2">
        <f>IF(I250+J250-K250=0,0,'Loan Details'!$D$12)</f>
        <v>0</v>
      </c>
      <c r="M250" s="2">
        <f t="shared" si="31"/>
        <v>448557.54</v>
      </c>
      <c r="N250" s="8">
        <f t="shared" si="32"/>
        <v>0.68494320858946978</v>
      </c>
    </row>
    <row r="251" spans="1:14" x14ac:dyDescent="0.2">
      <c r="A251" s="7">
        <f t="shared" si="33"/>
        <v>247</v>
      </c>
      <c r="B251" s="2">
        <f t="shared" si="34"/>
        <v>448557.54</v>
      </c>
      <c r="C251" s="2">
        <f>B251*('Loan Details'!$D$6/12)</f>
        <v>1491.4538204999999</v>
      </c>
      <c r="D251" s="2">
        <f>IF((B251+C251)&lt;'Loan Details'!$D$7,(B251+C251),'Loan Details'!$D$7)</f>
        <v>4768.3896283398362</v>
      </c>
      <c r="E251" s="2">
        <f t="shared" si="27"/>
        <v>445280.6</v>
      </c>
      <c r="F251" s="8">
        <f t="shared" si="28"/>
        <v>0.68722064748319134</v>
      </c>
      <c r="G251" s="7">
        <f t="shared" si="29"/>
        <v>20</v>
      </c>
      <c r="H251" s="7">
        <f t="shared" si="30"/>
        <v>247</v>
      </c>
      <c r="I251" s="2">
        <f t="shared" si="35"/>
        <v>448557.54</v>
      </c>
      <c r="J251" s="2">
        <f>I251*('Loan Details'!$D$6/12)</f>
        <v>1491.4538204999999</v>
      </c>
      <c r="K251" s="2">
        <f>IF((I251+J251)&lt;'Loan Details'!$D$7,(I251+J251),'Loan Details'!$D$7)</f>
        <v>4768.3896283398362</v>
      </c>
      <c r="L251" s="2">
        <f>IF(I251+J251-K251=0,0,'Loan Details'!$D$12)</f>
        <v>0</v>
      </c>
      <c r="M251" s="2">
        <f t="shared" si="31"/>
        <v>445280.6</v>
      </c>
      <c r="N251" s="8">
        <f t="shared" si="32"/>
        <v>0.68722064748319134</v>
      </c>
    </row>
    <row r="252" spans="1:14" x14ac:dyDescent="0.2">
      <c r="A252" s="7">
        <f t="shared" si="33"/>
        <v>248</v>
      </c>
      <c r="B252" s="2">
        <f t="shared" si="34"/>
        <v>445280.6</v>
      </c>
      <c r="C252" s="2">
        <f>B252*('Loan Details'!$D$6/12)</f>
        <v>1480.5579949999999</v>
      </c>
      <c r="D252" s="2">
        <f>IF((B252+C252)&lt;'Loan Details'!$D$7,(B252+C252),'Loan Details'!$D$7)</f>
        <v>4768.3896283398362</v>
      </c>
      <c r="E252" s="2">
        <f t="shared" si="27"/>
        <v>441992.76</v>
      </c>
      <c r="F252" s="8">
        <f t="shared" si="28"/>
        <v>0.68950565905926786</v>
      </c>
      <c r="G252" s="7">
        <f t="shared" si="29"/>
        <v>20</v>
      </c>
      <c r="H252" s="7">
        <f t="shared" si="30"/>
        <v>248</v>
      </c>
      <c r="I252" s="2">
        <f t="shared" si="35"/>
        <v>445280.6</v>
      </c>
      <c r="J252" s="2">
        <f>I252*('Loan Details'!$D$6/12)</f>
        <v>1480.5579949999999</v>
      </c>
      <c r="K252" s="2">
        <f>IF((I252+J252)&lt;'Loan Details'!$D$7,(I252+J252),'Loan Details'!$D$7)</f>
        <v>4768.3896283398362</v>
      </c>
      <c r="L252" s="2">
        <f>IF(I252+J252-K252=0,0,'Loan Details'!$D$12)</f>
        <v>0</v>
      </c>
      <c r="M252" s="2">
        <f t="shared" si="31"/>
        <v>441992.76</v>
      </c>
      <c r="N252" s="8">
        <f t="shared" si="32"/>
        <v>0.68950565905926786</v>
      </c>
    </row>
    <row r="253" spans="1:14" x14ac:dyDescent="0.2">
      <c r="A253" s="7">
        <f t="shared" si="33"/>
        <v>249</v>
      </c>
      <c r="B253" s="2">
        <f t="shared" si="34"/>
        <v>441992.76</v>
      </c>
      <c r="C253" s="2">
        <f>B253*('Loan Details'!$D$6/12)</f>
        <v>1469.625927</v>
      </c>
      <c r="D253" s="2">
        <f>IF((B253+C253)&lt;'Loan Details'!$D$7,(B253+C253),'Loan Details'!$D$7)</f>
        <v>4768.3896283398362</v>
      </c>
      <c r="E253" s="2">
        <f t="shared" si="27"/>
        <v>438693.99</v>
      </c>
      <c r="F253" s="8">
        <f t="shared" si="28"/>
        <v>0.69179827120971549</v>
      </c>
      <c r="G253" s="7">
        <f t="shared" si="29"/>
        <v>20</v>
      </c>
      <c r="H253" s="7">
        <f t="shared" si="30"/>
        <v>249</v>
      </c>
      <c r="I253" s="2">
        <f t="shared" si="35"/>
        <v>441992.76</v>
      </c>
      <c r="J253" s="2">
        <f>I253*('Loan Details'!$D$6/12)</f>
        <v>1469.625927</v>
      </c>
      <c r="K253" s="2">
        <f>IF((I253+J253)&lt;'Loan Details'!$D$7,(I253+J253),'Loan Details'!$D$7)</f>
        <v>4768.3896283398362</v>
      </c>
      <c r="L253" s="2">
        <f>IF(I253+J253-K253=0,0,'Loan Details'!$D$12)</f>
        <v>0</v>
      </c>
      <c r="M253" s="2">
        <f t="shared" si="31"/>
        <v>438693.99</v>
      </c>
      <c r="N253" s="8">
        <f t="shared" si="32"/>
        <v>0.69179827120971549</v>
      </c>
    </row>
    <row r="254" spans="1:14" x14ac:dyDescent="0.2">
      <c r="A254" s="7">
        <f t="shared" si="33"/>
        <v>250</v>
      </c>
      <c r="B254" s="2">
        <f t="shared" si="34"/>
        <v>438693.99</v>
      </c>
      <c r="C254" s="2">
        <f>B254*('Loan Details'!$D$6/12)</f>
        <v>1458.6575167499998</v>
      </c>
      <c r="D254" s="2">
        <f>IF((B254+C254)&lt;'Loan Details'!$D$7,(B254+C254),'Loan Details'!$D$7)</f>
        <v>4768.3896283398362</v>
      </c>
      <c r="E254" s="2">
        <f t="shared" si="27"/>
        <v>435384.25</v>
      </c>
      <c r="F254" s="8">
        <f t="shared" si="28"/>
        <v>0.69409850485354607</v>
      </c>
      <c r="G254" s="7">
        <f t="shared" si="29"/>
        <v>20</v>
      </c>
      <c r="H254" s="7">
        <f t="shared" si="30"/>
        <v>250</v>
      </c>
      <c r="I254" s="2">
        <f t="shared" si="35"/>
        <v>438693.99</v>
      </c>
      <c r="J254" s="2">
        <f>I254*('Loan Details'!$D$6/12)</f>
        <v>1458.6575167499998</v>
      </c>
      <c r="K254" s="2">
        <f>IF((I254+J254)&lt;'Loan Details'!$D$7,(I254+J254),'Loan Details'!$D$7)</f>
        <v>4768.3896283398362</v>
      </c>
      <c r="L254" s="2">
        <f>IF(I254+J254-K254=0,0,'Loan Details'!$D$12)</f>
        <v>0</v>
      </c>
      <c r="M254" s="2">
        <f t="shared" si="31"/>
        <v>435384.25</v>
      </c>
      <c r="N254" s="8">
        <f t="shared" si="32"/>
        <v>0.69409850485354607</v>
      </c>
    </row>
    <row r="255" spans="1:14" x14ac:dyDescent="0.2">
      <c r="A255" s="7">
        <f t="shared" si="33"/>
        <v>251</v>
      </c>
      <c r="B255" s="2">
        <f t="shared" si="34"/>
        <v>435384.25</v>
      </c>
      <c r="C255" s="2">
        <f>B255*('Loan Details'!$D$6/12)</f>
        <v>1447.65263125</v>
      </c>
      <c r="D255" s="2">
        <f>IF((B255+C255)&lt;'Loan Details'!$D$7,(B255+C255),'Loan Details'!$D$7)</f>
        <v>4768.3896283398362</v>
      </c>
      <c r="E255" s="2">
        <f t="shared" si="27"/>
        <v>432063.51</v>
      </c>
      <c r="F255" s="8">
        <f t="shared" si="28"/>
        <v>0.69640638788277553</v>
      </c>
      <c r="G255" s="7">
        <f t="shared" si="29"/>
        <v>20</v>
      </c>
      <c r="H255" s="7">
        <f t="shared" si="30"/>
        <v>251</v>
      </c>
      <c r="I255" s="2">
        <f t="shared" si="35"/>
        <v>435384.25</v>
      </c>
      <c r="J255" s="2">
        <f>I255*('Loan Details'!$D$6/12)</f>
        <v>1447.65263125</v>
      </c>
      <c r="K255" s="2">
        <f>IF((I255+J255)&lt;'Loan Details'!$D$7,(I255+J255),'Loan Details'!$D$7)</f>
        <v>4768.3896283398362</v>
      </c>
      <c r="L255" s="2">
        <f>IF(I255+J255-K255=0,0,'Loan Details'!$D$12)</f>
        <v>0</v>
      </c>
      <c r="M255" s="2">
        <f t="shared" si="31"/>
        <v>432063.51</v>
      </c>
      <c r="N255" s="8">
        <f t="shared" si="32"/>
        <v>0.69640638788277553</v>
      </c>
    </row>
    <row r="256" spans="1:14" x14ac:dyDescent="0.2">
      <c r="A256" s="7">
        <f t="shared" si="33"/>
        <v>252</v>
      </c>
      <c r="B256" s="2">
        <f t="shared" si="34"/>
        <v>432063.51</v>
      </c>
      <c r="C256" s="2">
        <f>B256*('Loan Details'!$D$6/12)</f>
        <v>1436.6111707499999</v>
      </c>
      <c r="D256" s="2">
        <f>IF((B256+C256)&lt;'Loan Details'!$D$7,(B256+C256),'Loan Details'!$D$7)</f>
        <v>4768.3896283398362</v>
      </c>
      <c r="E256" s="2">
        <f t="shared" si="27"/>
        <v>428731.73</v>
      </c>
      <c r="F256" s="8">
        <f t="shared" si="28"/>
        <v>0.69872194121641629</v>
      </c>
      <c r="G256" s="7">
        <f t="shared" si="29"/>
        <v>21</v>
      </c>
      <c r="H256" s="7">
        <f t="shared" si="30"/>
        <v>252</v>
      </c>
      <c r="I256" s="2">
        <f t="shared" si="35"/>
        <v>432063.51</v>
      </c>
      <c r="J256" s="2">
        <f>I256*('Loan Details'!$D$6/12)</f>
        <v>1436.6111707499999</v>
      </c>
      <c r="K256" s="2">
        <f>IF((I256+J256)&lt;'Loan Details'!$D$7,(I256+J256),'Loan Details'!$D$7)</f>
        <v>4768.3896283398362</v>
      </c>
      <c r="L256" s="2">
        <f>IF(I256+J256-K256=0,0,'Loan Details'!$D$12)</f>
        <v>0</v>
      </c>
      <c r="M256" s="2">
        <f t="shared" si="31"/>
        <v>428731.73</v>
      </c>
      <c r="N256" s="8">
        <f t="shared" si="32"/>
        <v>0.69872194121641629</v>
      </c>
    </row>
    <row r="257" spans="1:14" x14ac:dyDescent="0.2">
      <c r="A257" s="7">
        <f t="shared" si="33"/>
        <v>253</v>
      </c>
      <c r="B257" s="2">
        <f t="shared" si="34"/>
        <v>428731.73</v>
      </c>
      <c r="C257" s="2">
        <f>B257*('Loan Details'!$D$6/12)</f>
        <v>1425.5330022499998</v>
      </c>
      <c r="D257" s="2">
        <f>IF((B257+C257)&lt;'Loan Details'!$D$7,(B257+C257),'Loan Details'!$D$7)</f>
        <v>4768.3896283398362</v>
      </c>
      <c r="E257" s="2">
        <f t="shared" si="27"/>
        <v>425388.87</v>
      </c>
      <c r="F257" s="8">
        <f t="shared" si="28"/>
        <v>0.70104519274648425</v>
      </c>
      <c r="G257" s="7">
        <f t="shared" si="29"/>
        <v>21</v>
      </c>
      <c r="H257" s="7">
        <f t="shared" si="30"/>
        <v>253</v>
      </c>
      <c r="I257" s="2">
        <f t="shared" si="35"/>
        <v>428731.73</v>
      </c>
      <c r="J257" s="2">
        <f>I257*('Loan Details'!$D$6/12)</f>
        <v>1425.5330022499998</v>
      </c>
      <c r="K257" s="2">
        <f>IF((I257+J257)&lt;'Loan Details'!$D$7,(I257+J257),'Loan Details'!$D$7)</f>
        <v>4768.3896283398362</v>
      </c>
      <c r="L257" s="2">
        <f>IF(I257+J257-K257=0,0,'Loan Details'!$D$12)</f>
        <v>0</v>
      </c>
      <c r="M257" s="2">
        <f t="shared" si="31"/>
        <v>425388.87</v>
      </c>
      <c r="N257" s="8">
        <f t="shared" si="32"/>
        <v>0.70104519274648425</v>
      </c>
    </row>
    <row r="258" spans="1:14" x14ac:dyDescent="0.2">
      <c r="A258" s="7">
        <f t="shared" si="33"/>
        <v>254</v>
      </c>
      <c r="B258" s="2">
        <f t="shared" si="34"/>
        <v>425388.87</v>
      </c>
      <c r="C258" s="2">
        <f>B258*('Loan Details'!$D$6/12)</f>
        <v>1414.4179927499999</v>
      </c>
      <c r="D258" s="2">
        <f>IF((B258+C258)&lt;'Loan Details'!$D$7,(B258+C258),'Loan Details'!$D$7)</f>
        <v>4768.3896283398362</v>
      </c>
      <c r="E258" s="2">
        <f t="shared" si="27"/>
        <v>422034.89</v>
      </c>
      <c r="F258" s="8">
        <f t="shared" si="28"/>
        <v>0.70337617036499511</v>
      </c>
      <c r="G258" s="7">
        <f t="shared" si="29"/>
        <v>21</v>
      </c>
      <c r="H258" s="7">
        <f t="shared" si="30"/>
        <v>254</v>
      </c>
      <c r="I258" s="2">
        <f t="shared" si="35"/>
        <v>425388.87</v>
      </c>
      <c r="J258" s="2">
        <f>I258*('Loan Details'!$D$6/12)</f>
        <v>1414.4179927499999</v>
      </c>
      <c r="K258" s="2">
        <f>IF((I258+J258)&lt;'Loan Details'!$D$7,(I258+J258),'Loan Details'!$D$7)</f>
        <v>4768.3896283398362</v>
      </c>
      <c r="L258" s="2">
        <f>IF(I258+J258-K258=0,0,'Loan Details'!$D$12)</f>
        <v>0</v>
      </c>
      <c r="M258" s="2">
        <f t="shared" si="31"/>
        <v>422034.89</v>
      </c>
      <c r="N258" s="8">
        <f t="shared" si="32"/>
        <v>0.70337617036499511</v>
      </c>
    </row>
    <row r="259" spans="1:14" x14ac:dyDescent="0.2">
      <c r="A259" s="7">
        <f t="shared" si="33"/>
        <v>255</v>
      </c>
      <c r="B259" s="2">
        <f t="shared" si="34"/>
        <v>422034.89</v>
      </c>
      <c r="C259" s="2">
        <f>B259*('Loan Details'!$D$6/12)</f>
        <v>1403.26600925</v>
      </c>
      <c r="D259" s="2">
        <f>IF((B259+C259)&lt;'Loan Details'!$D$7,(B259+C259),'Loan Details'!$D$7)</f>
        <v>4768.3896283398362</v>
      </c>
      <c r="E259" s="2">
        <f t="shared" si="27"/>
        <v>418669.76</v>
      </c>
      <c r="F259" s="8">
        <f t="shared" si="28"/>
        <v>0.70571490196396525</v>
      </c>
      <c r="G259" s="7">
        <f t="shared" si="29"/>
        <v>21</v>
      </c>
      <c r="H259" s="7">
        <f t="shared" si="30"/>
        <v>255</v>
      </c>
      <c r="I259" s="2">
        <f t="shared" si="35"/>
        <v>422034.89</v>
      </c>
      <c r="J259" s="2">
        <f>I259*('Loan Details'!$D$6/12)</f>
        <v>1403.26600925</v>
      </c>
      <c r="K259" s="2">
        <f>IF((I259+J259)&lt;'Loan Details'!$D$7,(I259+J259),'Loan Details'!$D$7)</f>
        <v>4768.3896283398362</v>
      </c>
      <c r="L259" s="2">
        <f>IF(I259+J259-K259=0,0,'Loan Details'!$D$12)</f>
        <v>0</v>
      </c>
      <c r="M259" s="2">
        <f t="shared" si="31"/>
        <v>418669.76</v>
      </c>
      <c r="N259" s="8">
        <f t="shared" si="32"/>
        <v>0.70571490196396525</v>
      </c>
    </row>
    <row r="260" spans="1:14" x14ac:dyDescent="0.2">
      <c r="A260" s="7">
        <f t="shared" si="33"/>
        <v>256</v>
      </c>
      <c r="B260" s="2">
        <f t="shared" si="34"/>
        <v>418669.76</v>
      </c>
      <c r="C260" s="2">
        <f>B260*('Loan Details'!$D$6/12)</f>
        <v>1392.0769519999999</v>
      </c>
      <c r="D260" s="2">
        <f>IF((B260+C260)&lt;'Loan Details'!$D$7,(B260+C260),'Loan Details'!$D$7)</f>
        <v>4768.3896283398362</v>
      </c>
      <c r="E260" s="2">
        <f t="shared" si="27"/>
        <v>415293.44</v>
      </c>
      <c r="F260" s="8">
        <f t="shared" si="28"/>
        <v>0.70806140846240662</v>
      </c>
      <c r="G260" s="7">
        <f t="shared" si="29"/>
        <v>21</v>
      </c>
      <c r="H260" s="7">
        <f t="shared" si="30"/>
        <v>256</v>
      </c>
      <c r="I260" s="2">
        <f t="shared" si="35"/>
        <v>418669.76</v>
      </c>
      <c r="J260" s="2">
        <f>I260*('Loan Details'!$D$6/12)</f>
        <v>1392.0769519999999</v>
      </c>
      <c r="K260" s="2">
        <f>IF((I260+J260)&lt;'Loan Details'!$D$7,(I260+J260),'Loan Details'!$D$7)</f>
        <v>4768.3896283398362</v>
      </c>
      <c r="L260" s="2">
        <f>IF(I260+J260-K260=0,0,'Loan Details'!$D$12)</f>
        <v>0</v>
      </c>
      <c r="M260" s="2">
        <f t="shared" si="31"/>
        <v>415293.44</v>
      </c>
      <c r="N260" s="8">
        <f t="shared" si="32"/>
        <v>0.70806140846240662</v>
      </c>
    </row>
    <row r="261" spans="1:14" x14ac:dyDescent="0.2">
      <c r="A261" s="7">
        <f t="shared" si="33"/>
        <v>257</v>
      </c>
      <c r="B261" s="2">
        <f t="shared" si="34"/>
        <v>415293.44</v>
      </c>
      <c r="C261" s="2">
        <f>B261*('Loan Details'!$D$6/12)</f>
        <v>1380.850688</v>
      </c>
      <c r="D261" s="2">
        <f>IF((B261+C261)&lt;'Loan Details'!$D$7,(B261+C261),'Loan Details'!$D$7)</f>
        <v>4768.3896283398362</v>
      </c>
      <c r="E261" s="2">
        <f t="shared" ref="E261:E324" si="36">ROUNDDOWN((B261+C261)-D261,2)</f>
        <v>411905.9</v>
      </c>
      <c r="F261" s="8">
        <f t="shared" ref="F261:F324" si="37">IF(ISERR(C261/D261),0,1-(C261/D261))</f>
        <v>0.71041571775233536</v>
      </c>
      <c r="G261" s="7">
        <f t="shared" ref="G261:G324" si="38">ROUNDDOWN(A261/12,0)</f>
        <v>21</v>
      </c>
      <c r="H261" s="7">
        <f t="shared" ref="H261:H324" si="39">A261</f>
        <v>257</v>
      </c>
      <c r="I261" s="2">
        <f t="shared" si="35"/>
        <v>415293.44</v>
      </c>
      <c r="J261" s="2">
        <f>I261*('Loan Details'!$D$6/12)</f>
        <v>1380.850688</v>
      </c>
      <c r="K261" s="2">
        <f>IF((I261+J261)&lt;'Loan Details'!$D$7,(I261+J261),'Loan Details'!$D$7)</f>
        <v>4768.3896283398362</v>
      </c>
      <c r="L261" s="2">
        <f>IF(I261+J261-K261=0,0,'Loan Details'!$D$12)</f>
        <v>0</v>
      </c>
      <c r="M261" s="2">
        <f t="shared" ref="M261:M324" si="40">ROUNDDOWN((I261+J261)-K261-L261,2)</f>
        <v>411905.9</v>
      </c>
      <c r="N261" s="8">
        <f t="shared" ref="N261:N324" si="41">IF(ISERR(J261/(K261+L261)),0,1-(J261/(K261+L261)))</f>
        <v>0.71041571775233536</v>
      </c>
    </row>
    <row r="262" spans="1:14" x14ac:dyDescent="0.2">
      <c r="A262" s="7">
        <f t="shared" ref="A262:A325" si="42">A261+1</f>
        <v>258</v>
      </c>
      <c r="B262" s="2">
        <f t="shared" ref="B262:B325" si="43">IF(E261&gt;=0,E261,0)</f>
        <v>411905.9</v>
      </c>
      <c r="C262" s="2">
        <f>B262*('Loan Details'!$D$6/12)</f>
        <v>1369.5871175</v>
      </c>
      <c r="D262" s="2">
        <f>IF((B262+C262)&lt;'Loan Details'!$D$7,(B262+C262),'Loan Details'!$D$7)</f>
        <v>4768.3896283398362</v>
      </c>
      <c r="E262" s="2">
        <f t="shared" si="36"/>
        <v>408507.09</v>
      </c>
      <c r="F262" s="8">
        <f t="shared" si="37"/>
        <v>0.71277785075276334</v>
      </c>
      <c r="G262" s="7">
        <f t="shared" si="38"/>
        <v>21</v>
      </c>
      <c r="H262" s="7">
        <f t="shared" si="39"/>
        <v>258</v>
      </c>
      <c r="I262" s="2">
        <f t="shared" ref="I262:I325" si="44">IF(M261&gt;=0,M261,0)</f>
        <v>411905.9</v>
      </c>
      <c r="J262" s="2">
        <f>I262*('Loan Details'!$D$6/12)</f>
        <v>1369.5871175</v>
      </c>
      <c r="K262" s="2">
        <f>IF((I262+J262)&lt;'Loan Details'!$D$7,(I262+J262),'Loan Details'!$D$7)</f>
        <v>4768.3896283398362</v>
      </c>
      <c r="L262" s="2">
        <f>IF(I262+J262-K262=0,0,'Loan Details'!$D$12)</f>
        <v>0</v>
      </c>
      <c r="M262" s="2">
        <f t="shared" si="40"/>
        <v>408507.09</v>
      </c>
      <c r="N262" s="8">
        <f t="shared" si="41"/>
        <v>0.71277785075276334</v>
      </c>
    </row>
    <row r="263" spans="1:14" x14ac:dyDescent="0.2">
      <c r="A263" s="7">
        <f t="shared" si="42"/>
        <v>259</v>
      </c>
      <c r="B263" s="2">
        <f t="shared" si="43"/>
        <v>408507.09</v>
      </c>
      <c r="C263" s="2">
        <f>B263*('Loan Details'!$D$6/12)</f>
        <v>1358.28607425</v>
      </c>
      <c r="D263" s="2">
        <f>IF((B263+C263)&lt;'Loan Details'!$D$7,(B263+C263),'Loan Details'!$D$7)</f>
        <v>4768.3896283398362</v>
      </c>
      <c r="E263" s="2">
        <f t="shared" si="36"/>
        <v>405096.98</v>
      </c>
      <c r="F263" s="8">
        <f t="shared" si="37"/>
        <v>0.71514784232871065</v>
      </c>
      <c r="G263" s="7">
        <f t="shared" si="38"/>
        <v>21</v>
      </c>
      <c r="H263" s="7">
        <f t="shared" si="39"/>
        <v>259</v>
      </c>
      <c r="I263" s="2">
        <f t="shared" si="44"/>
        <v>408507.09</v>
      </c>
      <c r="J263" s="2">
        <f>I263*('Loan Details'!$D$6/12)</f>
        <v>1358.28607425</v>
      </c>
      <c r="K263" s="2">
        <f>IF((I263+J263)&lt;'Loan Details'!$D$7,(I263+J263),'Loan Details'!$D$7)</f>
        <v>4768.3896283398362</v>
      </c>
      <c r="L263" s="2">
        <f>IF(I263+J263-K263=0,0,'Loan Details'!$D$12)</f>
        <v>0</v>
      </c>
      <c r="M263" s="2">
        <f t="shared" si="40"/>
        <v>405096.98</v>
      </c>
      <c r="N263" s="8">
        <f t="shared" si="41"/>
        <v>0.71514784232871065</v>
      </c>
    </row>
    <row r="264" spans="1:14" x14ac:dyDescent="0.2">
      <c r="A264" s="7">
        <f t="shared" si="42"/>
        <v>260</v>
      </c>
      <c r="B264" s="2">
        <f t="shared" si="43"/>
        <v>405096.98</v>
      </c>
      <c r="C264" s="2">
        <f>B264*('Loan Details'!$D$6/12)</f>
        <v>1346.9474584999998</v>
      </c>
      <c r="D264" s="2">
        <f>IF((B264+C264)&lt;'Loan Details'!$D$7,(B264+C264),'Loan Details'!$D$7)</f>
        <v>4768.3896283398362</v>
      </c>
      <c r="E264" s="2">
        <f t="shared" si="36"/>
        <v>401675.53</v>
      </c>
      <c r="F264" s="8">
        <f t="shared" si="37"/>
        <v>0.71752571339918936</v>
      </c>
      <c r="G264" s="7">
        <f t="shared" si="38"/>
        <v>21</v>
      </c>
      <c r="H264" s="7">
        <f t="shared" si="39"/>
        <v>260</v>
      </c>
      <c r="I264" s="2">
        <f t="shared" si="44"/>
        <v>405096.98</v>
      </c>
      <c r="J264" s="2">
        <f>I264*('Loan Details'!$D$6/12)</f>
        <v>1346.9474584999998</v>
      </c>
      <c r="K264" s="2">
        <f>IF((I264+J264)&lt;'Loan Details'!$D$7,(I264+J264),'Loan Details'!$D$7)</f>
        <v>4768.3896283398362</v>
      </c>
      <c r="L264" s="2">
        <f>IF(I264+J264-K264=0,0,'Loan Details'!$D$12)</f>
        <v>0</v>
      </c>
      <c r="M264" s="2">
        <f t="shared" si="40"/>
        <v>401675.53</v>
      </c>
      <c r="N264" s="8">
        <f t="shared" si="41"/>
        <v>0.71752571339918936</v>
      </c>
    </row>
    <row r="265" spans="1:14" x14ac:dyDescent="0.2">
      <c r="A265" s="7">
        <f t="shared" si="42"/>
        <v>261</v>
      </c>
      <c r="B265" s="2">
        <f t="shared" si="43"/>
        <v>401675.53</v>
      </c>
      <c r="C265" s="2">
        <f>B265*('Loan Details'!$D$6/12)</f>
        <v>1335.57113725</v>
      </c>
      <c r="D265" s="2">
        <f>IF((B265+C265)&lt;'Loan Details'!$D$7,(B265+C265),'Loan Details'!$D$7)</f>
        <v>4768.3896283398362</v>
      </c>
      <c r="E265" s="2">
        <f t="shared" si="36"/>
        <v>398242.71</v>
      </c>
      <c r="F265" s="8">
        <f t="shared" si="37"/>
        <v>0.7199114918562155</v>
      </c>
      <c r="G265" s="7">
        <f t="shared" si="38"/>
        <v>21</v>
      </c>
      <c r="H265" s="7">
        <f t="shared" si="39"/>
        <v>261</v>
      </c>
      <c r="I265" s="2">
        <f t="shared" si="44"/>
        <v>401675.53</v>
      </c>
      <c r="J265" s="2">
        <f>I265*('Loan Details'!$D$6/12)</f>
        <v>1335.57113725</v>
      </c>
      <c r="K265" s="2">
        <f>IF((I265+J265)&lt;'Loan Details'!$D$7,(I265+J265),'Loan Details'!$D$7)</f>
        <v>4768.3896283398362</v>
      </c>
      <c r="L265" s="2">
        <f>IF(I265+J265-K265=0,0,'Loan Details'!$D$12)</f>
        <v>0</v>
      </c>
      <c r="M265" s="2">
        <f t="shared" si="40"/>
        <v>398242.71</v>
      </c>
      <c r="N265" s="8">
        <f t="shared" si="41"/>
        <v>0.7199114918562155</v>
      </c>
    </row>
    <row r="266" spans="1:14" x14ac:dyDescent="0.2">
      <c r="A266" s="7">
        <f t="shared" si="42"/>
        <v>262</v>
      </c>
      <c r="B266" s="2">
        <f t="shared" si="43"/>
        <v>398242.71</v>
      </c>
      <c r="C266" s="2">
        <f>B266*('Loan Details'!$D$6/12)</f>
        <v>1324.1570107499999</v>
      </c>
      <c r="D266" s="2">
        <f>IF((B266+C266)&lt;'Loan Details'!$D$7,(B266+C266),'Loan Details'!$D$7)</f>
        <v>4768.3896283398362</v>
      </c>
      <c r="E266" s="2">
        <f t="shared" si="36"/>
        <v>394798.47</v>
      </c>
      <c r="F266" s="8">
        <f t="shared" si="37"/>
        <v>0.72230519861880105</v>
      </c>
      <c r="G266" s="7">
        <f t="shared" si="38"/>
        <v>21</v>
      </c>
      <c r="H266" s="7">
        <f t="shared" si="39"/>
        <v>262</v>
      </c>
      <c r="I266" s="2">
        <f t="shared" si="44"/>
        <v>398242.71</v>
      </c>
      <c r="J266" s="2">
        <f>I266*('Loan Details'!$D$6/12)</f>
        <v>1324.1570107499999</v>
      </c>
      <c r="K266" s="2">
        <f>IF((I266+J266)&lt;'Loan Details'!$D$7,(I266+J266),'Loan Details'!$D$7)</f>
        <v>4768.3896283398362</v>
      </c>
      <c r="L266" s="2">
        <f>IF(I266+J266-K266=0,0,'Loan Details'!$D$12)</f>
        <v>0</v>
      </c>
      <c r="M266" s="2">
        <f t="shared" si="40"/>
        <v>394798.47</v>
      </c>
      <c r="N266" s="8">
        <f t="shared" si="41"/>
        <v>0.72230519861880105</v>
      </c>
    </row>
    <row r="267" spans="1:14" x14ac:dyDescent="0.2">
      <c r="A267" s="7">
        <f t="shared" si="42"/>
        <v>263</v>
      </c>
      <c r="B267" s="2">
        <f t="shared" si="43"/>
        <v>394798.47</v>
      </c>
      <c r="C267" s="2">
        <f>B267*('Loan Details'!$D$6/12)</f>
        <v>1312.7049127499999</v>
      </c>
      <c r="D267" s="2">
        <f>IF((B267+C267)&lt;'Loan Details'!$D$7,(B267+C267),'Loan Details'!$D$7)</f>
        <v>4768.3896283398362</v>
      </c>
      <c r="E267" s="2">
        <f t="shared" si="36"/>
        <v>391342.78</v>
      </c>
      <c r="F267" s="8">
        <f t="shared" si="37"/>
        <v>0.7247068685519662</v>
      </c>
      <c r="G267" s="7">
        <f t="shared" si="38"/>
        <v>21</v>
      </c>
      <c r="H267" s="7">
        <f t="shared" si="39"/>
        <v>263</v>
      </c>
      <c r="I267" s="2">
        <f t="shared" si="44"/>
        <v>394798.47</v>
      </c>
      <c r="J267" s="2">
        <f>I267*('Loan Details'!$D$6/12)</f>
        <v>1312.7049127499999</v>
      </c>
      <c r="K267" s="2">
        <f>IF((I267+J267)&lt;'Loan Details'!$D$7,(I267+J267),'Loan Details'!$D$7)</f>
        <v>4768.3896283398362</v>
      </c>
      <c r="L267" s="2">
        <f>IF(I267+J267-K267=0,0,'Loan Details'!$D$12)</f>
        <v>0</v>
      </c>
      <c r="M267" s="2">
        <f t="shared" si="40"/>
        <v>391342.78</v>
      </c>
      <c r="N267" s="8">
        <f t="shared" si="41"/>
        <v>0.7247068685519662</v>
      </c>
    </row>
    <row r="268" spans="1:14" x14ac:dyDescent="0.2">
      <c r="A268" s="7">
        <f t="shared" si="42"/>
        <v>264</v>
      </c>
      <c r="B268" s="2">
        <f t="shared" si="43"/>
        <v>391342.78</v>
      </c>
      <c r="C268" s="2">
        <f>B268*('Loan Details'!$D$6/12)</f>
        <v>1301.2147434999999</v>
      </c>
      <c r="D268" s="2">
        <f>IF((B268+C268)&lt;'Loan Details'!$D$7,(B268+C268),'Loan Details'!$D$7)</f>
        <v>4768.3896283398362</v>
      </c>
      <c r="E268" s="2">
        <f t="shared" si="36"/>
        <v>387875.6</v>
      </c>
      <c r="F268" s="8">
        <f t="shared" si="37"/>
        <v>0.7271165225747227</v>
      </c>
      <c r="G268" s="7">
        <f t="shared" si="38"/>
        <v>22</v>
      </c>
      <c r="H268" s="7">
        <f t="shared" si="39"/>
        <v>264</v>
      </c>
      <c r="I268" s="2">
        <f t="shared" si="44"/>
        <v>391342.78</v>
      </c>
      <c r="J268" s="2">
        <f>I268*('Loan Details'!$D$6/12)</f>
        <v>1301.2147434999999</v>
      </c>
      <c r="K268" s="2">
        <f>IF((I268+J268)&lt;'Loan Details'!$D$7,(I268+J268),'Loan Details'!$D$7)</f>
        <v>4768.3896283398362</v>
      </c>
      <c r="L268" s="2">
        <f>IF(I268+J268-K268=0,0,'Loan Details'!$D$12)</f>
        <v>0</v>
      </c>
      <c r="M268" s="2">
        <f t="shared" si="40"/>
        <v>387875.6</v>
      </c>
      <c r="N268" s="8">
        <f t="shared" si="41"/>
        <v>0.7271165225747227</v>
      </c>
    </row>
    <row r="269" spans="1:14" x14ac:dyDescent="0.2">
      <c r="A269" s="7">
        <f t="shared" si="42"/>
        <v>265</v>
      </c>
      <c r="B269" s="2">
        <f t="shared" si="43"/>
        <v>387875.6</v>
      </c>
      <c r="C269" s="2">
        <f>B269*('Loan Details'!$D$6/12)</f>
        <v>1289.6863699999999</v>
      </c>
      <c r="D269" s="2">
        <f>IF((B269+C269)&lt;'Loan Details'!$D$7,(B269+C269),'Loan Details'!$D$7)</f>
        <v>4768.3896283398362</v>
      </c>
      <c r="E269" s="2">
        <f t="shared" si="36"/>
        <v>384396.89</v>
      </c>
      <c r="F269" s="8">
        <f t="shared" si="37"/>
        <v>0.72953418857908692</v>
      </c>
      <c r="G269" s="7">
        <f t="shared" si="38"/>
        <v>22</v>
      </c>
      <c r="H269" s="7">
        <f t="shared" si="39"/>
        <v>265</v>
      </c>
      <c r="I269" s="2">
        <f t="shared" si="44"/>
        <v>387875.6</v>
      </c>
      <c r="J269" s="2">
        <f>I269*('Loan Details'!$D$6/12)</f>
        <v>1289.6863699999999</v>
      </c>
      <c r="K269" s="2">
        <f>IF((I269+J269)&lt;'Loan Details'!$D$7,(I269+J269),'Loan Details'!$D$7)</f>
        <v>4768.3896283398362</v>
      </c>
      <c r="L269" s="2">
        <f>IF(I269+J269-K269=0,0,'Loan Details'!$D$12)</f>
        <v>0</v>
      </c>
      <c r="M269" s="2">
        <f t="shared" si="40"/>
        <v>384396.89</v>
      </c>
      <c r="N269" s="8">
        <f t="shared" si="41"/>
        <v>0.72953418857908692</v>
      </c>
    </row>
    <row r="270" spans="1:14" x14ac:dyDescent="0.2">
      <c r="A270" s="7">
        <f t="shared" si="42"/>
        <v>266</v>
      </c>
      <c r="B270" s="2">
        <f t="shared" si="43"/>
        <v>384396.89</v>
      </c>
      <c r="C270" s="2">
        <f>B270*('Loan Details'!$D$6/12)</f>
        <v>1278.11965925</v>
      </c>
      <c r="D270" s="2">
        <f>IF((B270+C270)&lt;'Loan Details'!$D$7,(B270+C270),'Loan Details'!$D$7)</f>
        <v>4768.3896283398362</v>
      </c>
      <c r="E270" s="2">
        <f t="shared" si="36"/>
        <v>380906.62</v>
      </c>
      <c r="F270" s="8">
        <f t="shared" si="37"/>
        <v>0.73195989445707466</v>
      </c>
      <c r="G270" s="7">
        <f t="shared" si="38"/>
        <v>22</v>
      </c>
      <c r="H270" s="7">
        <f t="shared" si="39"/>
        <v>266</v>
      </c>
      <c r="I270" s="2">
        <f t="shared" si="44"/>
        <v>384396.89</v>
      </c>
      <c r="J270" s="2">
        <f>I270*('Loan Details'!$D$6/12)</f>
        <v>1278.11965925</v>
      </c>
      <c r="K270" s="2">
        <f>IF((I270+J270)&lt;'Loan Details'!$D$7,(I270+J270),'Loan Details'!$D$7)</f>
        <v>4768.3896283398362</v>
      </c>
      <c r="L270" s="2">
        <f>IF(I270+J270-K270=0,0,'Loan Details'!$D$12)</f>
        <v>0</v>
      </c>
      <c r="M270" s="2">
        <f t="shared" si="40"/>
        <v>380906.62</v>
      </c>
      <c r="N270" s="8">
        <f t="shared" si="41"/>
        <v>0.73195989445707466</v>
      </c>
    </row>
    <row r="271" spans="1:14" x14ac:dyDescent="0.2">
      <c r="A271" s="7">
        <f t="shared" si="42"/>
        <v>267</v>
      </c>
      <c r="B271" s="2">
        <f t="shared" si="43"/>
        <v>380906.62</v>
      </c>
      <c r="C271" s="2">
        <f>B271*('Loan Details'!$D$6/12)</f>
        <v>1266.5145115</v>
      </c>
      <c r="D271" s="2">
        <f>IF((B271+C271)&lt;'Loan Details'!$D$7,(B271+C271),'Loan Details'!$D$7)</f>
        <v>4768.3896283398362</v>
      </c>
      <c r="E271" s="2">
        <f t="shared" si="36"/>
        <v>377404.74</v>
      </c>
      <c r="F271" s="8">
        <f t="shared" si="37"/>
        <v>0.73439366112769822</v>
      </c>
      <c r="G271" s="7">
        <f t="shared" si="38"/>
        <v>22</v>
      </c>
      <c r="H271" s="7">
        <f t="shared" si="39"/>
        <v>267</v>
      </c>
      <c r="I271" s="2">
        <f t="shared" si="44"/>
        <v>380906.62</v>
      </c>
      <c r="J271" s="2">
        <f>I271*('Loan Details'!$D$6/12)</f>
        <v>1266.5145115</v>
      </c>
      <c r="K271" s="2">
        <f>IF((I271+J271)&lt;'Loan Details'!$D$7,(I271+J271),'Loan Details'!$D$7)</f>
        <v>4768.3896283398362</v>
      </c>
      <c r="L271" s="2">
        <f>IF(I271+J271-K271=0,0,'Loan Details'!$D$12)</f>
        <v>0</v>
      </c>
      <c r="M271" s="2">
        <f t="shared" si="40"/>
        <v>377404.74</v>
      </c>
      <c r="N271" s="8">
        <f t="shared" si="41"/>
        <v>0.73439366112769822</v>
      </c>
    </row>
    <row r="272" spans="1:14" x14ac:dyDescent="0.2">
      <c r="A272" s="7">
        <f t="shared" si="42"/>
        <v>268</v>
      </c>
      <c r="B272" s="2">
        <f t="shared" si="43"/>
        <v>377404.74</v>
      </c>
      <c r="C272" s="2">
        <f>B272*('Loan Details'!$D$6/12)</f>
        <v>1254.8707605</v>
      </c>
      <c r="D272" s="2">
        <f>IF((B272+C272)&lt;'Loan Details'!$D$7,(B272+C272),'Loan Details'!$D$7)</f>
        <v>4768.3896283398362</v>
      </c>
      <c r="E272" s="2">
        <f t="shared" si="36"/>
        <v>373891.22</v>
      </c>
      <c r="F272" s="8">
        <f t="shared" si="37"/>
        <v>0.73683552345597736</v>
      </c>
      <c r="G272" s="7">
        <f t="shared" si="38"/>
        <v>22</v>
      </c>
      <c r="H272" s="7">
        <f t="shared" si="39"/>
        <v>268</v>
      </c>
      <c r="I272" s="2">
        <f t="shared" si="44"/>
        <v>377404.74</v>
      </c>
      <c r="J272" s="2">
        <f>I272*('Loan Details'!$D$6/12)</f>
        <v>1254.8707605</v>
      </c>
      <c r="K272" s="2">
        <f>IF((I272+J272)&lt;'Loan Details'!$D$7,(I272+J272),'Loan Details'!$D$7)</f>
        <v>4768.3896283398362</v>
      </c>
      <c r="L272" s="2">
        <f>IF(I272+J272-K272=0,0,'Loan Details'!$D$12)</f>
        <v>0</v>
      </c>
      <c r="M272" s="2">
        <f t="shared" si="40"/>
        <v>373891.22</v>
      </c>
      <c r="N272" s="8">
        <f t="shared" si="41"/>
        <v>0.73683552345597736</v>
      </c>
    </row>
    <row r="273" spans="1:14" x14ac:dyDescent="0.2">
      <c r="A273" s="7">
        <f t="shared" si="42"/>
        <v>269</v>
      </c>
      <c r="B273" s="2">
        <f t="shared" si="43"/>
        <v>373891.22</v>
      </c>
      <c r="C273" s="2">
        <f>B273*('Loan Details'!$D$6/12)</f>
        <v>1243.1883065</v>
      </c>
      <c r="D273" s="2">
        <f>IF((B273+C273)&lt;'Loan Details'!$D$7,(B273+C273),'Loan Details'!$D$7)</f>
        <v>4768.3896283398362</v>
      </c>
      <c r="E273" s="2">
        <f t="shared" si="36"/>
        <v>370366.01</v>
      </c>
      <c r="F273" s="8">
        <f t="shared" si="37"/>
        <v>0.73928550236092416</v>
      </c>
      <c r="G273" s="7">
        <f t="shared" si="38"/>
        <v>22</v>
      </c>
      <c r="H273" s="7">
        <f t="shared" si="39"/>
        <v>269</v>
      </c>
      <c r="I273" s="2">
        <f t="shared" si="44"/>
        <v>373891.22</v>
      </c>
      <c r="J273" s="2">
        <f>I273*('Loan Details'!$D$6/12)</f>
        <v>1243.1883065</v>
      </c>
      <c r="K273" s="2">
        <f>IF((I273+J273)&lt;'Loan Details'!$D$7,(I273+J273),'Loan Details'!$D$7)</f>
        <v>4768.3896283398362</v>
      </c>
      <c r="L273" s="2">
        <f>IF(I273+J273-K273=0,0,'Loan Details'!$D$12)</f>
        <v>0</v>
      </c>
      <c r="M273" s="2">
        <f t="shared" si="40"/>
        <v>370366.01</v>
      </c>
      <c r="N273" s="8">
        <f t="shared" si="41"/>
        <v>0.73928550236092416</v>
      </c>
    </row>
    <row r="274" spans="1:14" x14ac:dyDescent="0.2">
      <c r="A274" s="7">
        <f t="shared" si="42"/>
        <v>270</v>
      </c>
      <c r="B274" s="2">
        <f t="shared" si="43"/>
        <v>370366.01</v>
      </c>
      <c r="C274" s="2">
        <f>B274*('Loan Details'!$D$6/12)</f>
        <v>1231.4669832499999</v>
      </c>
      <c r="D274" s="2">
        <f>IF((B274+C274)&lt;'Loan Details'!$D$7,(B274+C274),'Loan Details'!$D$7)</f>
        <v>4768.3896283398362</v>
      </c>
      <c r="E274" s="2">
        <f t="shared" si="36"/>
        <v>366829.08</v>
      </c>
      <c r="F274" s="8">
        <f t="shared" si="37"/>
        <v>0.74174363270755883</v>
      </c>
      <c r="G274" s="7">
        <f t="shared" si="38"/>
        <v>22</v>
      </c>
      <c r="H274" s="7">
        <f t="shared" si="39"/>
        <v>270</v>
      </c>
      <c r="I274" s="2">
        <f t="shared" si="44"/>
        <v>370366.01</v>
      </c>
      <c r="J274" s="2">
        <f>I274*('Loan Details'!$D$6/12)</f>
        <v>1231.4669832499999</v>
      </c>
      <c r="K274" s="2">
        <f>IF((I274+J274)&lt;'Loan Details'!$D$7,(I274+J274),'Loan Details'!$D$7)</f>
        <v>4768.3896283398362</v>
      </c>
      <c r="L274" s="2">
        <f>IF(I274+J274-K274=0,0,'Loan Details'!$D$12)</f>
        <v>0</v>
      </c>
      <c r="M274" s="2">
        <f t="shared" si="40"/>
        <v>366829.08</v>
      </c>
      <c r="N274" s="8">
        <f t="shared" si="41"/>
        <v>0.74174363270755883</v>
      </c>
    </row>
    <row r="275" spans="1:14" x14ac:dyDescent="0.2">
      <c r="A275" s="7">
        <f t="shared" si="42"/>
        <v>271</v>
      </c>
      <c r="B275" s="2">
        <f t="shared" si="43"/>
        <v>366829.08</v>
      </c>
      <c r="C275" s="2">
        <f>B275*('Loan Details'!$D$6/12)</f>
        <v>1219.7066910000001</v>
      </c>
      <c r="D275" s="2">
        <f>IF((B275+C275)&lt;'Loan Details'!$D$7,(B275+C275),'Loan Details'!$D$7)</f>
        <v>4768.3896283398362</v>
      </c>
      <c r="E275" s="2">
        <f t="shared" si="36"/>
        <v>363280.39</v>
      </c>
      <c r="F275" s="8">
        <f t="shared" si="37"/>
        <v>0.74420993541489322</v>
      </c>
      <c r="G275" s="7">
        <f t="shared" si="38"/>
        <v>22</v>
      </c>
      <c r="H275" s="7">
        <f t="shared" si="39"/>
        <v>271</v>
      </c>
      <c r="I275" s="2">
        <f t="shared" si="44"/>
        <v>366829.08</v>
      </c>
      <c r="J275" s="2">
        <f>I275*('Loan Details'!$D$6/12)</f>
        <v>1219.7066910000001</v>
      </c>
      <c r="K275" s="2">
        <f>IF((I275+J275)&lt;'Loan Details'!$D$7,(I275+J275),'Loan Details'!$D$7)</f>
        <v>4768.3896283398362</v>
      </c>
      <c r="L275" s="2">
        <f>IF(I275+J275-K275=0,0,'Loan Details'!$D$12)</f>
        <v>0</v>
      </c>
      <c r="M275" s="2">
        <f t="shared" si="40"/>
        <v>363280.39</v>
      </c>
      <c r="N275" s="8">
        <f t="shared" si="41"/>
        <v>0.74420993541489322</v>
      </c>
    </row>
    <row r="276" spans="1:14" x14ac:dyDescent="0.2">
      <c r="A276" s="7">
        <f t="shared" si="42"/>
        <v>272</v>
      </c>
      <c r="B276" s="2">
        <f t="shared" si="43"/>
        <v>363280.39</v>
      </c>
      <c r="C276" s="2">
        <f>B276*('Loan Details'!$D$6/12)</f>
        <v>1207.9072967499999</v>
      </c>
      <c r="D276" s="2">
        <f>IF((B276+C276)&lt;'Loan Details'!$D$7,(B276+C276),'Loan Details'!$D$7)</f>
        <v>4768.3896283398362</v>
      </c>
      <c r="E276" s="2">
        <f t="shared" si="36"/>
        <v>359719.9</v>
      </c>
      <c r="F276" s="8">
        <f t="shared" si="37"/>
        <v>0.74668443837494358</v>
      </c>
      <c r="G276" s="7">
        <f t="shared" si="38"/>
        <v>22</v>
      </c>
      <c r="H276" s="7">
        <f t="shared" si="39"/>
        <v>272</v>
      </c>
      <c r="I276" s="2">
        <f t="shared" si="44"/>
        <v>363280.39</v>
      </c>
      <c r="J276" s="2">
        <f>I276*('Loan Details'!$D$6/12)</f>
        <v>1207.9072967499999</v>
      </c>
      <c r="K276" s="2">
        <f>IF((I276+J276)&lt;'Loan Details'!$D$7,(I276+J276),'Loan Details'!$D$7)</f>
        <v>4768.3896283398362</v>
      </c>
      <c r="L276" s="2">
        <f>IF(I276+J276-K276=0,0,'Loan Details'!$D$12)</f>
        <v>0</v>
      </c>
      <c r="M276" s="2">
        <f t="shared" si="40"/>
        <v>359719.9</v>
      </c>
      <c r="N276" s="8">
        <f t="shared" si="41"/>
        <v>0.74668443837494358</v>
      </c>
    </row>
    <row r="277" spans="1:14" x14ac:dyDescent="0.2">
      <c r="A277" s="7">
        <f t="shared" si="42"/>
        <v>273</v>
      </c>
      <c r="B277" s="2">
        <f t="shared" si="43"/>
        <v>359719.9</v>
      </c>
      <c r="C277" s="2">
        <f>B277*('Loan Details'!$D$6/12)</f>
        <v>1196.0686674999999</v>
      </c>
      <c r="D277" s="2">
        <f>IF((B277+C277)&lt;'Loan Details'!$D$7,(B277+C277),'Loan Details'!$D$7)</f>
        <v>4768.3896283398362</v>
      </c>
      <c r="E277" s="2">
        <f t="shared" si="36"/>
        <v>356147.57</v>
      </c>
      <c r="F277" s="8">
        <f t="shared" si="37"/>
        <v>0.74916716947972573</v>
      </c>
      <c r="G277" s="7">
        <f t="shared" si="38"/>
        <v>22</v>
      </c>
      <c r="H277" s="7">
        <f t="shared" si="39"/>
        <v>273</v>
      </c>
      <c r="I277" s="2">
        <f t="shared" si="44"/>
        <v>359719.9</v>
      </c>
      <c r="J277" s="2">
        <f>I277*('Loan Details'!$D$6/12)</f>
        <v>1196.0686674999999</v>
      </c>
      <c r="K277" s="2">
        <f>IF((I277+J277)&lt;'Loan Details'!$D$7,(I277+J277),'Loan Details'!$D$7)</f>
        <v>4768.3896283398362</v>
      </c>
      <c r="L277" s="2">
        <f>IF(I277+J277-K277=0,0,'Loan Details'!$D$12)</f>
        <v>0</v>
      </c>
      <c r="M277" s="2">
        <f t="shared" si="40"/>
        <v>356147.57</v>
      </c>
      <c r="N277" s="8">
        <f t="shared" si="41"/>
        <v>0.74916716947972573</v>
      </c>
    </row>
    <row r="278" spans="1:14" x14ac:dyDescent="0.2">
      <c r="A278" s="7">
        <f t="shared" si="42"/>
        <v>274</v>
      </c>
      <c r="B278" s="2">
        <f t="shared" si="43"/>
        <v>356147.57</v>
      </c>
      <c r="C278" s="2">
        <f>B278*('Loan Details'!$D$6/12)</f>
        <v>1184.19067025</v>
      </c>
      <c r="D278" s="2">
        <f>IF((B278+C278)&lt;'Loan Details'!$D$7,(B278+C278),'Loan Details'!$D$7)</f>
        <v>4768.3896283398362</v>
      </c>
      <c r="E278" s="2">
        <f t="shared" si="36"/>
        <v>352563.37</v>
      </c>
      <c r="F278" s="8">
        <f t="shared" si="37"/>
        <v>0.75165815662125579</v>
      </c>
      <c r="G278" s="7">
        <f t="shared" si="38"/>
        <v>22</v>
      </c>
      <c r="H278" s="7">
        <f t="shared" si="39"/>
        <v>274</v>
      </c>
      <c r="I278" s="2">
        <f t="shared" si="44"/>
        <v>356147.57</v>
      </c>
      <c r="J278" s="2">
        <f>I278*('Loan Details'!$D$6/12)</f>
        <v>1184.19067025</v>
      </c>
      <c r="K278" s="2">
        <f>IF((I278+J278)&lt;'Loan Details'!$D$7,(I278+J278),'Loan Details'!$D$7)</f>
        <v>4768.3896283398362</v>
      </c>
      <c r="L278" s="2">
        <f>IF(I278+J278-K278=0,0,'Loan Details'!$D$12)</f>
        <v>0</v>
      </c>
      <c r="M278" s="2">
        <f t="shared" si="40"/>
        <v>352563.37</v>
      </c>
      <c r="N278" s="8">
        <f t="shared" si="41"/>
        <v>0.75165815662125579</v>
      </c>
    </row>
    <row r="279" spans="1:14" x14ac:dyDescent="0.2">
      <c r="A279" s="7">
        <f t="shared" si="42"/>
        <v>275</v>
      </c>
      <c r="B279" s="2">
        <f t="shared" si="43"/>
        <v>352563.37</v>
      </c>
      <c r="C279" s="2">
        <f>B279*('Loan Details'!$D$6/12)</f>
        <v>1172.2732052499998</v>
      </c>
      <c r="D279" s="2">
        <f>IF((B279+C279)&lt;'Loan Details'!$D$7,(B279+C279),'Loan Details'!$D$7)</f>
        <v>4768.3896283398362</v>
      </c>
      <c r="E279" s="2">
        <f t="shared" si="36"/>
        <v>348967.25</v>
      </c>
      <c r="F279" s="8">
        <f t="shared" si="37"/>
        <v>0.75415742071854586</v>
      </c>
      <c r="G279" s="7">
        <f t="shared" si="38"/>
        <v>22</v>
      </c>
      <c r="H279" s="7">
        <f t="shared" si="39"/>
        <v>275</v>
      </c>
      <c r="I279" s="2">
        <f t="shared" si="44"/>
        <v>352563.37</v>
      </c>
      <c r="J279" s="2">
        <f>I279*('Loan Details'!$D$6/12)</f>
        <v>1172.2732052499998</v>
      </c>
      <c r="K279" s="2">
        <f>IF((I279+J279)&lt;'Loan Details'!$D$7,(I279+J279),'Loan Details'!$D$7)</f>
        <v>4768.3896283398362</v>
      </c>
      <c r="L279" s="2">
        <f>IF(I279+J279-K279=0,0,'Loan Details'!$D$12)</f>
        <v>0</v>
      </c>
      <c r="M279" s="2">
        <f t="shared" si="40"/>
        <v>348967.25</v>
      </c>
      <c r="N279" s="8">
        <f t="shared" si="41"/>
        <v>0.75415742071854586</v>
      </c>
    </row>
    <row r="280" spans="1:14" x14ac:dyDescent="0.2">
      <c r="A280" s="7">
        <f t="shared" si="42"/>
        <v>276</v>
      </c>
      <c r="B280" s="2">
        <f t="shared" si="43"/>
        <v>348967.25</v>
      </c>
      <c r="C280" s="2">
        <f>B280*('Loan Details'!$D$6/12)</f>
        <v>1160.3161062499998</v>
      </c>
      <c r="D280" s="2">
        <f>IF((B280+C280)&lt;'Loan Details'!$D$7,(B280+C280),'Loan Details'!$D$7)</f>
        <v>4768.3896283398362</v>
      </c>
      <c r="E280" s="2">
        <f t="shared" si="36"/>
        <v>345359.17</v>
      </c>
      <c r="F280" s="8">
        <f t="shared" si="37"/>
        <v>0.75666499663661591</v>
      </c>
      <c r="G280" s="7">
        <f t="shared" si="38"/>
        <v>23</v>
      </c>
      <c r="H280" s="7">
        <f t="shared" si="39"/>
        <v>276</v>
      </c>
      <c r="I280" s="2">
        <f t="shared" si="44"/>
        <v>348967.25</v>
      </c>
      <c r="J280" s="2">
        <f>I280*('Loan Details'!$D$6/12)</f>
        <v>1160.3161062499998</v>
      </c>
      <c r="K280" s="2">
        <f>IF((I280+J280)&lt;'Loan Details'!$D$7,(I280+J280),'Loan Details'!$D$7)</f>
        <v>4768.3896283398362</v>
      </c>
      <c r="L280" s="2">
        <f>IF(I280+J280-K280=0,0,'Loan Details'!$D$12)</f>
        <v>0</v>
      </c>
      <c r="M280" s="2">
        <f t="shared" si="40"/>
        <v>345359.17</v>
      </c>
      <c r="N280" s="8">
        <f t="shared" si="41"/>
        <v>0.75666499663661591</v>
      </c>
    </row>
    <row r="281" spans="1:14" x14ac:dyDescent="0.2">
      <c r="A281" s="7">
        <f t="shared" si="42"/>
        <v>277</v>
      </c>
      <c r="B281" s="2">
        <f t="shared" si="43"/>
        <v>345359.17</v>
      </c>
      <c r="C281" s="2">
        <f>B281*('Loan Details'!$D$6/12)</f>
        <v>1148.3192402499999</v>
      </c>
      <c r="D281" s="2">
        <f>IF((B281+C281)&lt;'Loan Details'!$D$7,(B281+C281),'Loan Details'!$D$7)</f>
        <v>4768.3896283398362</v>
      </c>
      <c r="E281" s="2">
        <f t="shared" si="36"/>
        <v>341739.09</v>
      </c>
      <c r="F281" s="8">
        <f t="shared" si="37"/>
        <v>0.75918091226748197</v>
      </c>
      <c r="G281" s="7">
        <f t="shared" si="38"/>
        <v>23</v>
      </c>
      <c r="H281" s="7">
        <f t="shared" si="39"/>
        <v>277</v>
      </c>
      <c r="I281" s="2">
        <f t="shared" si="44"/>
        <v>345359.17</v>
      </c>
      <c r="J281" s="2">
        <f>I281*('Loan Details'!$D$6/12)</f>
        <v>1148.3192402499999</v>
      </c>
      <c r="K281" s="2">
        <f>IF((I281+J281)&lt;'Loan Details'!$D$7,(I281+J281),'Loan Details'!$D$7)</f>
        <v>4768.3896283398362</v>
      </c>
      <c r="L281" s="2">
        <f>IF(I281+J281-K281=0,0,'Loan Details'!$D$12)</f>
        <v>0</v>
      </c>
      <c r="M281" s="2">
        <f t="shared" si="40"/>
        <v>341739.09</v>
      </c>
      <c r="N281" s="8">
        <f t="shared" si="41"/>
        <v>0.75918091226748197</v>
      </c>
    </row>
    <row r="282" spans="1:14" x14ac:dyDescent="0.2">
      <c r="A282" s="7">
        <f t="shared" si="42"/>
        <v>278</v>
      </c>
      <c r="B282" s="2">
        <f t="shared" si="43"/>
        <v>341739.09</v>
      </c>
      <c r="C282" s="2">
        <f>B282*('Loan Details'!$D$6/12)</f>
        <v>1136.28247425</v>
      </c>
      <c r="D282" s="2">
        <f>IF((B282+C282)&lt;'Loan Details'!$D$7,(B282+C282),'Loan Details'!$D$7)</f>
        <v>4768.3896283398362</v>
      </c>
      <c r="E282" s="2">
        <f t="shared" si="36"/>
        <v>338106.98</v>
      </c>
      <c r="F282" s="8">
        <f t="shared" si="37"/>
        <v>0.76170519550316018</v>
      </c>
      <c r="G282" s="7">
        <f t="shared" si="38"/>
        <v>23</v>
      </c>
      <c r="H282" s="7">
        <f t="shared" si="39"/>
        <v>278</v>
      </c>
      <c r="I282" s="2">
        <f t="shared" si="44"/>
        <v>341739.09</v>
      </c>
      <c r="J282" s="2">
        <f>I282*('Loan Details'!$D$6/12)</f>
        <v>1136.28247425</v>
      </c>
      <c r="K282" s="2">
        <f>IF((I282+J282)&lt;'Loan Details'!$D$7,(I282+J282),'Loan Details'!$D$7)</f>
        <v>4768.3896283398362</v>
      </c>
      <c r="L282" s="2">
        <f>IF(I282+J282-K282=0,0,'Loan Details'!$D$12)</f>
        <v>0</v>
      </c>
      <c r="M282" s="2">
        <f t="shared" si="40"/>
        <v>338106.98</v>
      </c>
      <c r="N282" s="8">
        <f t="shared" si="41"/>
        <v>0.76170519550316018</v>
      </c>
    </row>
    <row r="283" spans="1:14" x14ac:dyDescent="0.2">
      <c r="A283" s="7">
        <f t="shared" si="42"/>
        <v>279</v>
      </c>
      <c r="B283" s="2">
        <f t="shared" si="43"/>
        <v>338106.98</v>
      </c>
      <c r="C283" s="2">
        <f>B283*('Loan Details'!$D$6/12)</f>
        <v>1124.2057084999999</v>
      </c>
      <c r="D283" s="2">
        <f>IF((B283+C283)&lt;'Loan Details'!$D$7,(B283+C283),'Loan Details'!$D$7)</f>
        <v>4768.3896283398362</v>
      </c>
      <c r="E283" s="2">
        <f t="shared" si="36"/>
        <v>334462.78999999998</v>
      </c>
      <c r="F283" s="8">
        <f t="shared" si="37"/>
        <v>0.76423786726266252</v>
      </c>
      <c r="G283" s="7">
        <f t="shared" si="38"/>
        <v>23</v>
      </c>
      <c r="H283" s="7">
        <f t="shared" si="39"/>
        <v>279</v>
      </c>
      <c r="I283" s="2">
        <f t="shared" si="44"/>
        <v>338106.98</v>
      </c>
      <c r="J283" s="2">
        <f>I283*('Loan Details'!$D$6/12)</f>
        <v>1124.2057084999999</v>
      </c>
      <c r="K283" s="2">
        <f>IF((I283+J283)&lt;'Loan Details'!$D$7,(I283+J283),'Loan Details'!$D$7)</f>
        <v>4768.3896283398362</v>
      </c>
      <c r="L283" s="2">
        <f>IF(I283+J283-K283=0,0,'Loan Details'!$D$12)</f>
        <v>0</v>
      </c>
      <c r="M283" s="2">
        <f t="shared" si="40"/>
        <v>334462.78999999998</v>
      </c>
      <c r="N283" s="8">
        <f t="shared" si="41"/>
        <v>0.76423786726266252</v>
      </c>
    </row>
    <row r="284" spans="1:14" x14ac:dyDescent="0.2">
      <c r="A284" s="7">
        <f t="shared" si="42"/>
        <v>280</v>
      </c>
      <c r="B284" s="2">
        <f t="shared" si="43"/>
        <v>334462.78999999998</v>
      </c>
      <c r="C284" s="2">
        <f>B284*('Loan Details'!$D$6/12)</f>
        <v>1112.0887767499999</v>
      </c>
      <c r="D284" s="2">
        <f>IF((B284+C284)&lt;'Loan Details'!$D$7,(B284+C284),'Loan Details'!$D$7)</f>
        <v>4768.3896283398362</v>
      </c>
      <c r="E284" s="2">
        <f t="shared" si="36"/>
        <v>330806.48</v>
      </c>
      <c r="F284" s="8">
        <f t="shared" si="37"/>
        <v>0.76677896241100896</v>
      </c>
      <c r="G284" s="7">
        <f t="shared" si="38"/>
        <v>23</v>
      </c>
      <c r="H284" s="7">
        <f t="shared" si="39"/>
        <v>280</v>
      </c>
      <c r="I284" s="2">
        <f t="shared" si="44"/>
        <v>334462.78999999998</v>
      </c>
      <c r="J284" s="2">
        <f>I284*('Loan Details'!$D$6/12)</f>
        <v>1112.0887767499999</v>
      </c>
      <c r="K284" s="2">
        <f>IF((I284+J284)&lt;'Loan Details'!$D$7,(I284+J284),'Loan Details'!$D$7)</f>
        <v>4768.3896283398362</v>
      </c>
      <c r="L284" s="2">
        <f>IF(I284+J284-K284=0,0,'Loan Details'!$D$12)</f>
        <v>0</v>
      </c>
      <c r="M284" s="2">
        <f t="shared" si="40"/>
        <v>330806.48</v>
      </c>
      <c r="N284" s="8">
        <f t="shared" si="41"/>
        <v>0.76677896241100896</v>
      </c>
    </row>
    <row r="285" spans="1:14" x14ac:dyDescent="0.2">
      <c r="A285" s="7">
        <f t="shared" si="42"/>
        <v>281</v>
      </c>
      <c r="B285" s="2">
        <f t="shared" si="43"/>
        <v>330806.48</v>
      </c>
      <c r="C285" s="2">
        <f>B285*('Loan Details'!$D$6/12)</f>
        <v>1099.9315459999998</v>
      </c>
      <c r="D285" s="2">
        <f>IF((B285+C285)&lt;'Loan Details'!$D$7,(B285+C285),'Loan Details'!$D$7)</f>
        <v>4768.3896283398362</v>
      </c>
      <c r="E285" s="2">
        <f t="shared" si="36"/>
        <v>327138.02</v>
      </c>
      <c r="F285" s="8">
        <f t="shared" si="37"/>
        <v>0.76932850884021564</v>
      </c>
      <c r="G285" s="7">
        <f t="shared" si="38"/>
        <v>23</v>
      </c>
      <c r="H285" s="7">
        <f t="shared" si="39"/>
        <v>281</v>
      </c>
      <c r="I285" s="2">
        <f t="shared" si="44"/>
        <v>330806.48</v>
      </c>
      <c r="J285" s="2">
        <f>I285*('Loan Details'!$D$6/12)</f>
        <v>1099.9315459999998</v>
      </c>
      <c r="K285" s="2">
        <f>IF((I285+J285)&lt;'Loan Details'!$D$7,(I285+J285),'Loan Details'!$D$7)</f>
        <v>4768.3896283398362</v>
      </c>
      <c r="L285" s="2">
        <f>IF(I285+J285-K285=0,0,'Loan Details'!$D$12)</f>
        <v>0</v>
      </c>
      <c r="M285" s="2">
        <f t="shared" si="40"/>
        <v>327138.02</v>
      </c>
      <c r="N285" s="8">
        <f t="shared" si="41"/>
        <v>0.76932850884021564</v>
      </c>
    </row>
    <row r="286" spans="1:14" x14ac:dyDescent="0.2">
      <c r="A286" s="7">
        <f t="shared" si="42"/>
        <v>282</v>
      </c>
      <c r="B286" s="2">
        <f t="shared" si="43"/>
        <v>327138.02</v>
      </c>
      <c r="C286" s="2">
        <f>B286*('Loan Details'!$D$6/12)</f>
        <v>1087.7339165000001</v>
      </c>
      <c r="D286" s="2">
        <f>IF((B286+C286)&lt;'Loan Details'!$D$7,(B286+C286),'Loan Details'!$D$7)</f>
        <v>4768.3896283398362</v>
      </c>
      <c r="E286" s="2">
        <f t="shared" si="36"/>
        <v>323457.36</v>
      </c>
      <c r="F286" s="8">
        <f t="shared" si="37"/>
        <v>0.77188652746929454</v>
      </c>
      <c r="G286" s="7">
        <f t="shared" si="38"/>
        <v>23</v>
      </c>
      <c r="H286" s="7">
        <f t="shared" si="39"/>
        <v>282</v>
      </c>
      <c r="I286" s="2">
        <f t="shared" si="44"/>
        <v>327138.02</v>
      </c>
      <c r="J286" s="2">
        <f>I286*('Loan Details'!$D$6/12)</f>
        <v>1087.7339165000001</v>
      </c>
      <c r="K286" s="2">
        <f>IF((I286+J286)&lt;'Loan Details'!$D$7,(I286+J286),'Loan Details'!$D$7)</f>
        <v>4768.3896283398362</v>
      </c>
      <c r="L286" s="2">
        <f>IF(I286+J286-K286=0,0,'Loan Details'!$D$12)</f>
        <v>0</v>
      </c>
      <c r="M286" s="2">
        <f t="shared" si="40"/>
        <v>323457.36</v>
      </c>
      <c r="N286" s="8">
        <f t="shared" si="41"/>
        <v>0.77188652746929454</v>
      </c>
    </row>
    <row r="287" spans="1:14" x14ac:dyDescent="0.2">
      <c r="A287" s="7">
        <f t="shared" si="42"/>
        <v>283</v>
      </c>
      <c r="B287" s="2">
        <f t="shared" si="43"/>
        <v>323457.36</v>
      </c>
      <c r="C287" s="2">
        <f>B287*('Loan Details'!$D$6/12)</f>
        <v>1075.4957219999999</v>
      </c>
      <c r="D287" s="2">
        <f>IF((B287+C287)&lt;'Loan Details'!$D$7,(B287+C287),'Loan Details'!$D$7)</f>
        <v>4768.3896283398362</v>
      </c>
      <c r="E287" s="2">
        <f t="shared" si="36"/>
        <v>319764.46000000002</v>
      </c>
      <c r="F287" s="8">
        <f t="shared" si="37"/>
        <v>0.77445305316326585</v>
      </c>
      <c r="G287" s="7">
        <f t="shared" si="38"/>
        <v>23</v>
      </c>
      <c r="H287" s="7">
        <f t="shared" si="39"/>
        <v>283</v>
      </c>
      <c r="I287" s="2">
        <f t="shared" si="44"/>
        <v>323457.36</v>
      </c>
      <c r="J287" s="2">
        <f>I287*('Loan Details'!$D$6/12)</f>
        <v>1075.4957219999999</v>
      </c>
      <c r="K287" s="2">
        <f>IF((I287+J287)&lt;'Loan Details'!$D$7,(I287+J287),'Loan Details'!$D$7)</f>
        <v>4768.3896283398362</v>
      </c>
      <c r="L287" s="2">
        <f>IF(I287+J287-K287=0,0,'Loan Details'!$D$12)</f>
        <v>0</v>
      </c>
      <c r="M287" s="2">
        <f t="shared" si="40"/>
        <v>319764.46000000002</v>
      </c>
      <c r="N287" s="8">
        <f t="shared" si="41"/>
        <v>0.77445305316326585</v>
      </c>
    </row>
    <row r="288" spans="1:14" x14ac:dyDescent="0.2">
      <c r="A288" s="7">
        <f t="shared" si="42"/>
        <v>284</v>
      </c>
      <c r="B288" s="2">
        <f t="shared" si="43"/>
        <v>319764.46000000002</v>
      </c>
      <c r="C288" s="2">
        <f>B288*('Loan Details'!$D$6/12)</f>
        <v>1063.2168294999999</v>
      </c>
      <c r="D288" s="2">
        <f>IF((B288+C288)&lt;'Loan Details'!$D$7,(B288+C288),'Loan Details'!$D$7)</f>
        <v>4768.3896283398362</v>
      </c>
      <c r="E288" s="2">
        <f t="shared" si="36"/>
        <v>316059.28000000003</v>
      </c>
      <c r="F288" s="8">
        <f t="shared" si="37"/>
        <v>0.77702811381414527</v>
      </c>
      <c r="G288" s="7">
        <f t="shared" si="38"/>
        <v>23</v>
      </c>
      <c r="H288" s="7">
        <f t="shared" si="39"/>
        <v>284</v>
      </c>
      <c r="I288" s="2">
        <f t="shared" si="44"/>
        <v>319764.46000000002</v>
      </c>
      <c r="J288" s="2">
        <f>I288*('Loan Details'!$D$6/12)</f>
        <v>1063.2168294999999</v>
      </c>
      <c r="K288" s="2">
        <f>IF((I288+J288)&lt;'Loan Details'!$D$7,(I288+J288),'Loan Details'!$D$7)</f>
        <v>4768.3896283398362</v>
      </c>
      <c r="L288" s="2">
        <f>IF(I288+J288-K288=0,0,'Loan Details'!$D$12)</f>
        <v>0</v>
      </c>
      <c r="M288" s="2">
        <f t="shared" si="40"/>
        <v>316059.28000000003</v>
      </c>
      <c r="N288" s="8">
        <f t="shared" si="41"/>
        <v>0.77702811381414527</v>
      </c>
    </row>
    <row r="289" spans="1:14" x14ac:dyDescent="0.2">
      <c r="A289" s="7">
        <f t="shared" si="42"/>
        <v>285</v>
      </c>
      <c r="B289" s="2">
        <f t="shared" si="43"/>
        <v>316059.28000000003</v>
      </c>
      <c r="C289" s="2">
        <f>B289*('Loan Details'!$D$6/12)</f>
        <v>1050.8971060000001</v>
      </c>
      <c r="D289" s="2">
        <f>IF((B289+C289)&lt;'Loan Details'!$D$7,(B289+C289),'Loan Details'!$D$7)</f>
        <v>4768.3896283398362</v>
      </c>
      <c r="E289" s="2">
        <f t="shared" si="36"/>
        <v>312341.78000000003</v>
      </c>
      <c r="F289" s="8">
        <f t="shared" si="37"/>
        <v>0.77961173731394917</v>
      </c>
      <c r="G289" s="7">
        <f t="shared" si="38"/>
        <v>23</v>
      </c>
      <c r="H289" s="7">
        <f t="shared" si="39"/>
        <v>285</v>
      </c>
      <c r="I289" s="2">
        <f t="shared" si="44"/>
        <v>316059.28000000003</v>
      </c>
      <c r="J289" s="2">
        <f>I289*('Loan Details'!$D$6/12)</f>
        <v>1050.8971060000001</v>
      </c>
      <c r="K289" s="2">
        <f>IF((I289+J289)&lt;'Loan Details'!$D$7,(I289+J289),'Loan Details'!$D$7)</f>
        <v>4768.3896283398362</v>
      </c>
      <c r="L289" s="2">
        <f>IF(I289+J289-K289=0,0,'Loan Details'!$D$12)</f>
        <v>0</v>
      </c>
      <c r="M289" s="2">
        <f t="shared" si="40"/>
        <v>312341.78000000003</v>
      </c>
      <c r="N289" s="8">
        <f t="shared" si="41"/>
        <v>0.77961173731394917</v>
      </c>
    </row>
    <row r="290" spans="1:14" x14ac:dyDescent="0.2">
      <c r="A290" s="7">
        <f t="shared" si="42"/>
        <v>286</v>
      </c>
      <c r="B290" s="2">
        <f t="shared" si="43"/>
        <v>312341.78000000003</v>
      </c>
      <c r="C290" s="2">
        <f>B290*('Loan Details'!$D$6/12)</f>
        <v>1038.5364185000001</v>
      </c>
      <c r="D290" s="2">
        <f>IF((B290+C290)&lt;'Loan Details'!$D$7,(B290+C290),'Loan Details'!$D$7)</f>
        <v>4768.3896283398362</v>
      </c>
      <c r="E290" s="2">
        <f t="shared" si="36"/>
        <v>308611.92</v>
      </c>
      <c r="F290" s="8">
        <f t="shared" si="37"/>
        <v>0.78220395155469347</v>
      </c>
      <c r="G290" s="7">
        <f t="shared" si="38"/>
        <v>23</v>
      </c>
      <c r="H290" s="7">
        <f t="shared" si="39"/>
        <v>286</v>
      </c>
      <c r="I290" s="2">
        <f t="shared" si="44"/>
        <v>312341.78000000003</v>
      </c>
      <c r="J290" s="2">
        <f>I290*('Loan Details'!$D$6/12)</f>
        <v>1038.5364185000001</v>
      </c>
      <c r="K290" s="2">
        <f>IF((I290+J290)&lt;'Loan Details'!$D$7,(I290+J290),'Loan Details'!$D$7)</f>
        <v>4768.3896283398362</v>
      </c>
      <c r="L290" s="2">
        <f>IF(I290+J290-K290=0,0,'Loan Details'!$D$12)</f>
        <v>0</v>
      </c>
      <c r="M290" s="2">
        <f t="shared" si="40"/>
        <v>308611.92</v>
      </c>
      <c r="N290" s="8">
        <f t="shared" si="41"/>
        <v>0.78220395155469347</v>
      </c>
    </row>
    <row r="291" spans="1:14" x14ac:dyDescent="0.2">
      <c r="A291" s="7">
        <f t="shared" si="42"/>
        <v>287</v>
      </c>
      <c r="B291" s="2">
        <f t="shared" si="43"/>
        <v>308611.92</v>
      </c>
      <c r="C291" s="2">
        <f>B291*('Loan Details'!$D$6/12)</f>
        <v>1026.134634</v>
      </c>
      <c r="D291" s="2">
        <f>IF((B291+C291)&lt;'Loan Details'!$D$7,(B291+C291),'Loan Details'!$D$7)</f>
        <v>4768.3896283398362</v>
      </c>
      <c r="E291" s="2">
        <f t="shared" si="36"/>
        <v>304869.65999999997</v>
      </c>
      <c r="F291" s="8">
        <f t="shared" si="37"/>
        <v>0.7848047844283943</v>
      </c>
      <c r="G291" s="7">
        <f t="shared" si="38"/>
        <v>23</v>
      </c>
      <c r="H291" s="7">
        <f t="shared" si="39"/>
        <v>287</v>
      </c>
      <c r="I291" s="2">
        <f t="shared" si="44"/>
        <v>308611.92</v>
      </c>
      <c r="J291" s="2">
        <f>I291*('Loan Details'!$D$6/12)</f>
        <v>1026.134634</v>
      </c>
      <c r="K291" s="2">
        <f>IF((I291+J291)&lt;'Loan Details'!$D$7,(I291+J291),'Loan Details'!$D$7)</f>
        <v>4768.3896283398362</v>
      </c>
      <c r="L291" s="2">
        <f>IF(I291+J291-K291=0,0,'Loan Details'!$D$12)</f>
        <v>0</v>
      </c>
      <c r="M291" s="2">
        <f t="shared" si="40"/>
        <v>304869.65999999997</v>
      </c>
      <c r="N291" s="8">
        <f t="shared" si="41"/>
        <v>0.7848047844283943</v>
      </c>
    </row>
    <row r="292" spans="1:14" x14ac:dyDescent="0.2">
      <c r="A292" s="7">
        <f t="shared" si="42"/>
        <v>288</v>
      </c>
      <c r="B292" s="2">
        <f t="shared" si="43"/>
        <v>304869.65999999997</v>
      </c>
      <c r="C292" s="2">
        <f>B292*('Loan Details'!$D$6/12)</f>
        <v>1013.6916194999999</v>
      </c>
      <c r="D292" s="2">
        <f>IF((B292+C292)&lt;'Loan Details'!$D$7,(B292+C292),'Loan Details'!$D$7)</f>
        <v>4768.3896283398362</v>
      </c>
      <c r="E292" s="2">
        <f t="shared" si="36"/>
        <v>301114.96000000002</v>
      </c>
      <c r="F292" s="8">
        <f t="shared" si="37"/>
        <v>0.78741426382706758</v>
      </c>
      <c r="G292" s="7">
        <f t="shared" si="38"/>
        <v>24</v>
      </c>
      <c r="H292" s="7">
        <f t="shared" si="39"/>
        <v>288</v>
      </c>
      <c r="I292" s="2">
        <f t="shared" si="44"/>
        <v>304869.65999999997</v>
      </c>
      <c r="J292" s="2">
        <f>I292*('Loan Details'!$D$6/12)</f>
        <v>1013.6916194999999</v>
      </c>
      <c r="K292" s="2">
        <f>IF((I292+J292)&lt;'Loan Details'!$D$7,(I292+J292),'Loan Details'!$D$7)</f>
        <v>4768.3896283398362</v>
      </c>
      <c r="L292" s="2">
        <f>IF(I292+J292-K292=0,0,'Loan Details'!$D$12)</f>
        <v>0</v>
      </c>
      <c r="M292" s="2">
        <f t="shared" si="40"/>
        <v>301114.96000000002</v>
      </c>
      <c r="N292" s="8">
        <f t="shared" si="41"/>
        <v>0.78741426382706758</v>
      </c>
    </row>
    <row r="293" spans="1:14" x14ac:dyDescent="0.2">
      <c r="A293" s="7">
        <f t="shared" si="42"/>
        <v>289</v>
      </c>
      <c r="B293" s="2">
        <f t="shared" si="43"/>
        <v>301114.96000000002</v>
      </c>
      <c r="C293" s="2">
        <f>B293*('Loan Details'!$D$6/12)</f>
        <v>1001.2072420000001</v>
      </c>
      <c r="D293" s="2">
        <f>IF((B293+C293)&lt;'Loan Details'!$D$7,(B293+C293),'Loan Details'!$D$7)</f>
        <v>4768.3896283398362</v>
      </c>
      <c r="E293" s="2">
        <f t="shared" si="36"/>
        <v>297347.77</v>
      </c>
      <c r="F293" s="8">
        <f t="shared" si="37"/>
        <v>0.79003241764272925</v>
      </c>
      <c r="G293" s="7">
        <f t="shared" si="38"/>
        <v>24</v>
      </c>
      <c r="H293" s="7">
        <f t="shared" si="39"/>
        <v>289</v>
      </c>
      <c r="I293" s="2">
        <f t="shared" si="44"/>
        <v>301114.96000000002</v>
      </c>
      <c r="J293" s="2">
        <f>I293*('Loan Details'!$D$6/12)</f>
        <v>1001.2072420000001</v>
      </c>
      <c r="K293" s="2">
        <f>IF((I293+J293)&lt;'Loan Details'!$D$7,(I293+J293),'Loan Details'!$D$7)</f>
        <v>4768.3896283398362</v>
      </c>
      <c r="L293" s="2">
        <f>IF(I293+J293-K293=0,0,'Loan Details'!$D$12)</f>
        <v>0</v>
      </c>
      <c r="M293" s="2">
        <f t="shared" si="40"/>
        <v>297347.77</v>
      </c>
      <c r="N293" s="8">
        <f t="shared" si="41"/>
        <v>0.79003241764272925</v>
      </c>
    </row>
    <row r="294" spans="1:14" x14ac:dyDescent="0.2">
      <c r="A294" s="7">
        <f t="shared" si="42"/>
        <v>290</v>
      </c>
      <c r="B294" s="2">
        <f t="shared" si="43"/>
        <v>297347.77</v>
      </c>
      <c r="C294" s="2">
        <f>B294*('Loan Details'!$D$6/12)</f>
        <v>988.68133524999996</v>
      </c>
      <c r="D294" s="2">
        <f>IF((B294+C294)&lt;'Loan Details'!$D$7,(B294+C294),'Loan Details'!$D$7)</f>
        <v>4768.3896283398362</v>
      </c>
      <c r="E294" s="2">
        <f t="shared" si="36"/>
        <v>293568.06</v>
      </c>
      <c r="F294" s="8">
        <f t="shared" si="37"/>
        <v>0.79265928074039971</v>
      </c>
      <c r="G294" s="7">
        <f t="shared" si="38"/>
        <v>24</v>
      </c>
      <c r="H294" s="7">
        <f t="shared" si="39"/>
        <v>290</v>
      </c>
      <c r="I294" s="2">
        <f t="shared" si="44"/>
        <v>297347.77</v>
      </c>
      <c r="J294" s="2">
        <f>I294*('Loan Details'!$D$6/12)</f>
        <v>988.68133524999996</v>
      </c>
      <c r="K294" s="2">
        <f>IF((I294+J294)&lt;'Loan Details'!$D$7,(I294+J294),'Loan Details'!$D$7)</f>
        <v>4768.3896283398362</v>
      </c>
      <c r="L294" s="2">
        <f>IF(I294+J294-K294=0,0,'Loan Details'!$D$12)</f>
        <v>0</v>
      </c>
      <c r="M294" s="2">
        <f t="shared" si="40"/>
        <v>293568.06</v>
      </c>
      <c r="N294" s="8">
        <f t="shared" si="41"/>
        <v>0.79265928074039971</v>
      </c>
    </row>
    <row r="295" spans="1:14" x14ac:dyDescent="0.2">
      <c r="A295" s="7">
        <f t="shared" si="42"/>
        <v>291</v>
      </c>
      <c r="B295" s="2">
        <f t="shared" si="43"/>
        <v>293568.06</v>
      </c>
      <c r="C295" s="2">
        <f>B295*('Loan Details'!$D$6/12)</f>
        <v>976.11379949999991</v>
      </c>
      <c r="D295" s="2">
        <f>IF((B295+C295)&lt;'Loan Details'!$D$7,(B295+C295),'Loan Details'!$D$7)</f>
        <v>4768.3896283398362</v>
      </c>
      <c r="E295" s="2">
        <f t="shared" si="36"/>
        <v>289775.78000000003</v>
      </c>
      <c r="F295" s="8">
        <f t="shared" si="37"/>
        <v>0.7952948740390906</v>
      </c>
      <c r="G295" s="7">
        <f t="shared" si="38"/>
        <v>24</v>
      </c>
      <c r="H295" s="7">
        <f t="shared" si="39"/>
        <v>291</v>
      </c>
      <c r="I295" s="2">
        <f t="shared" si="44"/>
        <v>293568.06</v>
      </c>
      <c r="J295" s="2">
        <f>I295*('Loan Details'!$D$6/12)</f>
        <v>976.11379949999991</v>
      </c>
      <c r="K295" s="2">
        <f>IF((I295+J295)&lt;'Loan Details'!$D$7,(I295+J295),'Loan Details'!$D$7)</f>
        <v>4768.3896283398362</v>
      </c>
      <c r="L295" s="2">
        <f>IF(I295+J295-K295=0,0,'Loan Details'!$D$12)</f>
        <v>0</v>
      </c>
      <c r="M295" s="2">
        <f t="shared" si="40"/>
        <v>289775.78000000003</v>
      </c>
      <c r="N295" s="8">
        <f t="shared" si="41"/>
        <v>0.7952948740390906</v>
      </c>
    </row>
    <row r="296" spans="1:14" x14ac:dyDescent="0.2">
      <c r="A296" s="7">
        <f t="shared" si="42"/>
        <v>292</v>
      </c>
      <c r="B296" s="2">
        <f t="shared" si="43"/>
        <v>289775.78000000003</v>
      </c>
      <c r="C296" s="2">
        <f>B296*('Loan Details'!$D$6/12)</f>
        <v>963.50446850000003</v>
      </c>
      <c r="D296" s="2">
        <f>IF((B296+C296)&lt;'Loan Details'!$D$7,(B296+C296),'Loan Details'!$D$7)</f>
        <v>4768.3896283398362</v>
      </c>
      <c r="E296" s="2">
        <f t="shared" si="36"/>
        <v>285970.89</v>
      </c>
      <c r="F296" s="8">
        <f t="shared" si="37"/>
        <v>0.79793923240382225</v>
      </c>
      <c r="G296" s="7">
        <f t="shared" si="38"/>
        <v>24</v>
      </c>
      <c r="H296" s="7">
        <f t="shared" si="39"/>
        <v>292</v>
      </c>
      <c r="I296" s="2">
        <f t="shared" si="44"/>
        <v>289775.78000000003</v>
      </c>
      <c r="J296" s="2">
        <f>I296*('Loan Details'!$D$6/12)</f>
        <v>963.50446850000003</v>
      </c>
      <c r="K296" s="2">
        <f>IF((I296+J296)&lt;'Loan Details'!$D$7,(I296+J296),'Loan Details'!$D$7)</f>
        <v>4768.3896283398362</v>
      </c>
      <c r="L296" s="2">
        <f>IF(I296+J296-K296=0,0,'Loan Details'!$D$12)</f>
        <v>0</v>
      </c>
      <c r="M296" s="2">
        <f t="shared" si="40"/>
        <v>285970.89</v>
      </c>
      <c r="N296" s="8">
        <f t="shared" si="41"/>
        <v>0.79793923240382225</v>
      </c>
    </row>
    <row r="297" spans="1:14" x14ac:dyDescent="0.2">
      <c r="A297" s="7">
        <f t="shared" si="42"/>
        <v>293</v>
      </c>
      <c r="B297" s="2">
        <f t="shared" si="43"/>
        <v>285970.89</v>
      </c>
      <c r="C297" s="2">
        <f>B297*('Loan Details'!$D$6/12)</f>
        <v>950.85320924999996</v>
      </c>
      <c r="D297" s="2">
        <f>IF((B297+C297)&lt;'Loan Details'!$D$7,(B297+C297),'Loan Details'!$D$7)</f>
        <v>4768.3896283398362</v>
      </c>
      <c r="E297" s="2">
        <f t="shared" si="36"/>
        <v>282153.34999999998</v>
      </c>
      <c r="F297" s="8">
        <f t="shared" si="37"/>
        <v>0.80059238372661057</v>
      </c>
      <c r="G297" s="7">
        <f t="shared" si="38"/>
        <v>24</v>
      </c>
      <c r="H297" s="7">
        <f t="shared" si="39"/>
        <v>293</v>
      </c>
      <c r="I297" s="2">
        <f t="shared" si="44"/>
        <v>285970.89</v>
      </c>
      <c r="J297" s="2">
        <f>I297*('Loan Details'!$D$6/12)</f>
        <v>950.85320924999996</v>
      </c>
      <c r="K297" s="2">
        <f>IF((I297+J297)&lt;'Loan Details'!$D$7,(I297+J297),'Loan Details'!$D$7)</f>
        <v>4768.3896283398362</v>
      </c>
      <c r="L297" s="2">
        <f>IF(I297+J297-K297=0,0,'Loan Details'!$D$12)</f>
        <v>0</v>
      </c>
      <c r="M297" s="2">
        <f t="shared" si="40"/>
        <v>282153.34999999998</v>
      </c>
      <c r="N297" s="8">
        <f t="shared" si="41"/>
        <v>0.80059238372661057</v>
      </c>
    </row>
    <row r="298" spans="1:14" x14ac:dyDescent="0.2">
      <c r="A298" s="7">
        <f t="shared" si="42"/>
        <v>294</v>
      </c>
      <c r="B298" s="2">
        <f t="shared" si="43"/>
        <v>282153.34999999998</v>
      </c>
      <c r="C298" s="2">
        <f>B298*('Loan Details'!$D$6/12)</f>
        <v>938.15988874999982</v>
      </c>
      <c r="D298" s="2">
        <f>IF((B298+C298)&lt;'Loan Details'!$D$7,(B298+C298),'Loan Details'!$D$7)</f>
        <v>4768.3896283398362</v>
      </c>
      <c r="E298" s="2">
        <f t="shared" si="36"/>
        <v>278323.12</v>
      </c>
      <c r="F298" s="8">
        <f t="shared" si="37"/>
        <v>0.80325435589947169</v>
      </c>
      <c r="G298" s="7">
        <f t="shared" si="38"/>
        <v>24</v>
      </c>
      <c r="H298" s="7">
        <f t="shared" si="39"/>
        <v>294</v>
      </c>
      <c r="I298" s="2">
        <f t="shared" si="44"/>
        <v>282153.34999999998</v>
      </c>
      <c r="J298" s="2">
        <f>I298*('Loan Details'!$D$6/12)</f>
        <v>938.15988874999982</v>
      </c>
      <c r="K298" s="2">
        <f>IF((I298+J298)&lt;'Loan Details'!$D$7,(I298+J298),'Loan Details'!$D$7)</f>
        <v>4768.3896283398362</v>
      </c>
      <c r="L298" s="2">
        <f>IF(I298+J298-K298=0,0,'Loan Details'!$D$12)</f>
        <v>0</v>
      </c>
      <c r="M298" s="2">
        <f t="shared" si="40"/>
        <v>278323.12</v>
      </c>
      <c r="N298" s="8">
        <f t="shared" si="41"/>
        <v>0.80325435589947169</v>
      </c>
    </row>
    <row r="299" spans="1:14" x14ac:dyDescent="0.2">
      <c r="A299" s="7">
        <f t="shared" si="42"/>
        <v>295</v>
      </c>
      <c r="B299" s="2">
        <f t="shared" si="43"/>
        <v>278323.12</v>
      </c>
      <c r="C299" s="2">
        <f>B299*('Loan Details'!$D$6/12)</f>
        <v>925.42437399999994</v>
      </c>
      <c r="D299" s="2">
        <f>IF((B299+C299)&lt;'Loan Details'!$D$7,(B299+C299),'Loan Details'!$D$7)</f>
        <v>4768.3896283398362</v>
      </c>
      <c r="E299" s="2">
        <f t="shared" si="36"/>
        <v>274480.15000000002</v>
      </c>
      <c r="F299" s="8">
        <f t="shared" si="37"/>
        <v>0.80592517681442155</v>
      </c>
      <c r="G299" s="7">
        <f t="shared" si="38"/>
        <v>24</v>
      </c>
      <c r="H299" s="7">
        <f t="shared" si="39"/>
        <v>295</v>
      </c>
      <c r="I299" s="2">
        <f t="shared" si="44"/>
        <v>278323.12</v>
      </c>
      <c r="J299" s="2">
        <f>I299*('Loan Details'!$D$6/12)</f>
        <v>925.42437399999994</v>
      </c>
      <c r="K299" s="2">
        <f>IF((I299+J299)&lt;'Loan Details'!$D$7,(I299+J299),'Loan Details'!$D$7)</f>
        <v>4768.3896283398362</v>
      </c>
      <c r="L299" s="2">
        <f>IF(I299+J299-K299=0,0,'Loan Details'!$D$12)</f>
        <v>0</v>
      </c>
      <c r="M299" s="2">
        <f t="shared" si="40"/>
        <v>274480.15000000002</v>
      </c>
      <c r="N299" s="8">
        <f t="shared" si="41"/>
        <v>0.80592517681442155</v>
      </c>
    </row>
    <row r="300" spans="1:14" x14ac:dyDescent="0.2">
      <c r="A300" s="7">
        <f t="shared" si="42"/>
        <v>296</v>
      </c>
      <c r="B300" s="2">
        <f t="shared" si="43"/>
        <v>274480.15000000002</v>
      </c>
      <c r="C300" s="2">
        <f>B300*('Loan Details'!$D$6/12)</f>
        <v>912.64649874999998</v>
      </c>
      <c r="D300" s="2">
        <f>IF((B300+C300)&lt;'Loan Details'!$D$7,(B300+C300),'Loan Details'!$D$7)</f>
        <v>4768.3896283398362</v>
      </c>
      <c r="E300" s="2">
        <f t="shared" si="36"/>
        <v>270624.40000000002</v>
      </c>
      <c r="F300" s="8">
        <f t="shared" si="37"/>
        <v>0.80860488133648023</v>
      </c>
      <c r="G300" s="7">
        <f t="shared" si="38"/>
        <v>24</v>
      </c>
      <c r="H300" s="7">
        <f t="shared" si="39"/>
        <v>296</v>
      </c>
      <c r="I300" s="2">
        <f t="shared" si="44"/>
        <v>274480.15000000002</v>
      </c>
      <c r="J300" s="2">
        <f>I300*('Loan Details'!$D$6/12)</f>
        <v>912.64649874999998</v>
      </c>
      <c r="K300" s="2">
        <f>IF((I300+J300)&lt;'Loan Details'!$D$7,(I300+J300),'Loan Details'!$D$7)</f>
        <v>4768.3896283398362</v>
      </c>
      <c r="L300" s="2">
        <f>IF(I300+J300-K300=0,0,'Loan Details'!$D$12)</f>
        <v>0</v>
      </c>
      <c r="M300" s="2">
        <f t="shared" si="40"/>
        <v>270624.40000000002</v>
      </c>
      <c r="N300" s="8">
        <f t="shared" si="41"/>
        <v>0.80860488133648023</v>
      </c>
    </row>
    <row r="301" spans="1:14" x14ac:dyDescent="0.2">
      <c r="A301" s="7">
        <f t="shared" si="42"/>
        <v>297</v>
      </c>
      <c r="B301" s="2">
        <f t="shared" si="43"/>
        <v>270624.40000000002</v>
      </c>
      <c r="C301" s="2">
        <f>B301*('Loan Details'!$D$6/12)</f>
        <v>899.82613000000003</v>
      </c>
      <c r="D301" s="2">
        <f>IF((B301+C301)&lt;'Loan Details'!$D$7,(B301+C301),'Loan Details'!$D$7)</f>
        <v>4768.3896283398362</v>
      </c>
      <c r="E301" s="2">
        <f t="shared" si="36"/>
        <v>266755.83</v>
      </c>
      <c r="F301" s="8">
        <f t="shared" si="37"/>
        <v>0.81129349735766376</v>
      </c>
      <c r="G301" s="7">
        <f t="shared" si="38"/>
        <v>24</v>
      </c>
      <c r="H301" s="7">
        <f t="shared" si="39"/>
        <v>297</v>
      </c>
      <c r="I301" s="2">
        <f t="shared" si="44"/>
        <v>270624.40000000002</v>
      </c>
      <c r="J301" s="2">
        <f>I301*('Loan Details'!$D$6/12)</f>
        <v>899.82613000000003</v>
      </c>
      <c r="K301" s="2">
        <f>IF((I301+J301)&lt;'Loan Details'!$D$7,(I301+J301),'Loan Details'!$D$7)</f>
        <v>4768.3896283398362</v>
      </c>
      <c r="L301" s="2">
        <f>IF(I301+J301-K301=0,0,'Loan Details'!$D$12)</f>
        <v>0</v>
      </c>
      <c r="M301" s="2">
        <f t="shared" si="40"/>
        <v>266755.83</v>
      </c>
      <c r="N301" s="8">
        <f t="shared" si="41"/>
        <v>0.81129349735766376</v>
      </c>
    </row>
    <row r="302" spans="1:14" x14ac:dyDescent="0.2">
      <c r="A302" s="7">
        <f t="shared" si="42"/>
        <v>298</v>
      </c>
      <c r="B302" s="2">
        <f t="shared" si="43"/>
        <v>266755.83</v>
      </c>
      <c r="C302" s="2">
        <f>B302*('Loan Details'!$D$6/12)</f>
        <v>886.96313474999999</v>
      </c>
      <c r="D302" s="2">
        <f>IF((B302+C302)&lt;'Loan Details'!$D$7,(B302+C302),'Loan Details'!$D$7)</f>
        <v>4768.3896283398362</v>
      </c>
      <c r="E302" s="2">
        <f t="shared" si="36"/>
        <v>262874.40000000002</v>
      </c>
      <c r="F302" s="8">
        <f t="shared" si="37"/>
        <v>0.81399105276998829</v>
      </c>
      <c r="G302" s="7">
        <f t="shared" si="38"/>
        <v>24</v>
      </c>
      <c r="H302" s="7">
        <f t="shared" si="39"/>
        <v>298</v>
      </c>
      <c r="I302" s="2">
        <f t="shared" si="44"/>
        <v>266755.83</v>
      </c>
      <c r="J302" s="2">
        <f>I302*('Loan Details'!$D$6/12)</f>
        <v>886.96313474999999</v>
      </c>
      <c r="K302" s="2">
        <f>IF((I302+J302)&lt;'Loan Details'!$D$7,(I302+J302),'Loan Details'!$D$7)</f>
        <v>4768.3896283398362</v>
      </c>
      <c r="L302" s="2">
        <f>IF(I302+J302-K302=0,0,'Loan Details'!$D$12)</f>
        <v>0</v>
      </c>
      <c r="M302" s="2">
        <f t="shared" si="40"/>
        <v>262874.40000000002</v>
      </c>
      <c r="N302" s="8">
        <f t="shared" si="41"/>
        <v>0.81399105276998829</v>
      </c>
    </row>
    <row r="303" spans="1:14" x14ac:dyDescent="0.2">
      <c r="A303" s="7">
        <f t="shared" si="42"/>
        <v>299</v>
      </c>
      <c r="B303" s="2">
        <f t="shared" si="43"/>
        <v>262874.40000000002</v>
      </c>
      <c r="C303" s="2">
        <f>B303*('Loan Details'!$D$6/12)</f>
        <v>874.05738000000008</v>
      </c>
      <c r="D303" s="2">
        <f>IF((B303+C303)&lt;'Loan Details'!$D$7,(B303+C303),'Loan Details'!$D$7)</f>
        <v>4768.3896283398362</v>
      </c>
      <c r="E303" s="2">
        <f t="shared" si="36"/>
        <v>258980.06</v>
      </c>
      <c r="F303" s="8">
        <f t="shared" si="37"/>
        <v>0.81669757546546962</v>
      </c>
      <c r="G303" s="7">
        <f t="shared" si="38"/>
        <v>24</v>
      </c>
      <c r="H303" s="7">
        <f t="shared" si="39"/>
        <v>299</v>
      </c>
      <c r="I303" s="2">
        <f t="shared" si="44"/>
        <v>262874.40000000002</v>
      </c>
      <c r="J303" s="2">
        <f>I303*('Loan Details'!$D$6/12)</f>
        <v>874.05738000000008</v>
      </c>
      <c r="K303" s="2">
        <f>IF((I303+J303)&lt;'Loan Details'!$D$7,(I303+J303),'Loan Details'!$D$7)</f>
        <v>4768.3896283398362</v>
      </c>
      <c r="L303" s="2">
        <f>IF(I303+J303-K303=0,0,'Loan Details'!$D$12)</f>
        <v>0</v>
      </c>
      <c r="M303" s="2">
        <f t="shared" si="40"/>
        <v>258980.06</v>
      </c>
      <c r="N303" s="8">
        <f t="shared" si="41"/>
        <v>0.81669757546546962</v>
      </c>
    </row>
    <row r="304" spans="1:14" x14ac:dyDescent="0.2">
      <c r="A304" s="7">
        <f t="shared" si="42"/>
        <v>300</v>
      </c>
      <c r="B304" s="2">
        <f t="shared" si="43"/>
        <v>258980.06</v>
      </c>
      <c r="C304" s="2">
        <f>B304*('Loan Details'!$D$6/12)</f>
        <v>861.10869949999994</v>
      </c>
      <c r="D304" s="2">
        <f>IF((B304+C304)&lt;'Loan Details'!$D$7,(B304+C304),'Loan Details'!$D$7)</f>
        <v>4768.3896283398362</v>
      </c>
      <c r="E304" s="2">
        <f t="shared" si="36"/>
        <v>255072.77</v>
      </c>
      <c r="F304" s="8">
        <f t="shared" si="37"/>
        <v>0.81941310030912806</v>
      </c>
      <c r="G304" s="7">
        <f t="shared" si="38"/>
        <v>25</v>
      </c>
      <c r="H304" s="7">
        <f t="shared" si="39"/>
        <v>300</v>
      </c>
      <c r="I304" s="2">
        <f t="shared" si="44"/>
        <v>258980.06</v>
      </c>
      <c r="J304" s="2">
        <f>I304*('Loan Details'!$D$6/12)</f>
        <v>861.10869949999994</v>
      </c>
      <c r="K304" s="2">
        <f>IF((I304+J304)&lt;'Loan Details'!$D$7,(I304+J304),'Loan Details'!$D$7)</f>
        <v>4768.3896283398362</v>
      </c>
      <c r="L304" s="2">
        <f>IF(I304+J304-K304=0,0,'Loan Details'!$D$12)</f>
        <v>0</v>
      </c>
      <c r="M304" s="2">
        <f t="shared" si="40"/>
        <v>255072.77</v>
      </c>
      <c r="N304" s="8">
        <f t="shared" si="41"/>
        <v>0.81941310030912806</v>
      </c>
    </row>
    <row r="305" spans="1:14" x14ac:dyDescent="0.2">
      <c r="A305" s="7">
        <f t="shared" si="42"/>
        <v>301</v>
      </c>
      <c r="B305" s="2">
        <f t="shared" si="43"/>
        <v>255072.77</v>
      </c>
      <c r="C305" s="2">
        <f>B305*('Loan Details'!$D$6/12)</f>
        <v>848.11696024999992</v>
      </c>
      <c r="D305" s="2">
        <f>IF((B305+C305)&lt;'Loan Details'!$D$7,(B305+C305),'Loan Details'!$D$7)</f>
        <v>4768.3896283398362</v>
      </c>
      <c r="E305" s="2">
        <f t="shared" si="36"/>
        <v>251152.49</v>
      </c>
      <c r="F305" s="8">
        <f t="shared" si="37"/>
        <v>0.82213765519297954</v>
      </c>
      <c r="G305" s="7">
        <f t="shared" si="38"/>
        <v>25</v>
      </c>
      <c r="H305" s="7">
        <f t="shared" si="39"/>
        <v>301</v>
      </c>
      <c r="I305" s="2">
        <f t="shared" si="44"/>
        <v>255072.77</v>
      </c>
      <c r="J305" s="2">
        <f>I305*('Loan Details'!$D$6/12)</f>
        <v>848.11696024999992</v>
      </c>
      <c r="K305" s="2">
        <f>IF((I305+J305)&lt;'Loan Details'!$D$7,(I305+J305),'Loan Details'!$D$7)</f>
        <v>4768.3896283398362</v>
      </c>
      <c r="L305" s="2">
        <f>IF(I305+J305-K305=0,0,'Loan Details'!$D$12)</f>
        <v>0</v>
      </c>
      <c r="M305" s="2">
        <f t="shared" si="40"/>
        <v>251152.49</v>
      </c>
      <c r="N305" s="8">
        <f t="shared" si="41"/>
        <v>0.82213765519297954</v>
      </c>
    </row>
    <row r="306" spans="1:14" x14ac:dyDescent="0.2">
      <c r="A306" s="7">
        <f t="shared" si="42"/>
        <v>302</v>
      </c>
      <c r="B306" s="2">
        <f t="shared" si="43"/>
        <v>251152.49</v>
      </c>
      <c r="C306" s="2">
        <f>B306*('Loan Details'!$D$6/12)</f>
        <v>835.08202924999989</v>
      </c>
      <c r="D306" s="2">
        <f>IF((B306+C306)&lt;'Loan Details'!$D$7,(B306+C306),'Loan Details'!$D$7)</f>
        <v>4768.3896283398362</v>
      </c>
      <c r="E306" s="2">
        <f t="shared" si="36"/>
        <v>247219.18</v>
      </c>
      <c r="F306" s="8">
        <f t="shared" si="37"/>
        <v>0.8248712680090402</v>
      </c>
      <c r="G306" s="7">
        <f t="shared" si="38"/>
        <v>25</v>
      </c>
      <c r="H306" s="7">
        <f t="shared" si="39"/>
        <v>302</v>
      </c>
      <c r="I306" s="2">
        <f t="shared" si="44"/>
        <v>251152.49</v>
      </c>
      <c r="J306" s="2">
        <f>I306*('Loan Details'!$D$6/12)</f>
        <v>835.08202924999989</v>
      </c>
      <c r="K306" s="2">
        <f>IF((I306+J306)&lt;'Loan Details'!$D$7,(I306+J306),'Loan Details'!$D$7)</f>
        <v>4768.3896283398362</v>
      </c>
      <c r="L306" s="2">
        <f>IF(I306+J306-K306=0,0,'Loan Details'!$D$12)</f>
        <v>0</v>
      </c>
      <c r="M306" s="2">
        <f t="shared" si="40"/>
        <v>247219.18</v>
      </c>
      <c r="N306" s="8">
        <f t="shared" si="41"/>
        <v>0.8248712680090402</v>
      </c>
    </row>
    <row r="307" spans="1:14" x14ac:dyDescent="0.2">
      <c r="A307" s="7">
        <f t="shared" si="42"/>
        <v>303</v>
      </c>
      <c r="B307" s="2">
        <f t="shared" si="43"/>
        <v>247219.18</v>
      </c>
      <c r="C307" s="2">
        <f>B307*('Loan Details'!$D$6/12)</f>
        <v>822.00377349999997</v>
      </c>
      <c r="D307" s="2">
        <f>IF((B307+C307)&lt;'Loan Details'!$D$7,(B307+C307),'Loan Details'!$D$7)</f>
        <v>4768.3896283398362</v>
      </c>
      <c r="E307" s="2">
        <f t="shared" si="36"/>
        <v>243272.79</v>
      </c>
      <c r="F307" s="8">
        <f t="shared" si="37"/>
        <v>0.82761396664932585</v>
      </c>
      <c r="G307" s="7">
        <f t="shared" si="38"/>
        <v>25</v>
      </c>
      <c r="H307" s="7">
        <f t="shared" si="39"/>
        <v>303</v>
      </c>
      <c r="I307" s="2">
        <f t="shared" si="44"/>
        <v>247219.18</v>
      </c>
      <c r="J307" s="2">
        <f>I307*('Loan Details'!$D$6/12)</f>
        <v>822.00377349999997</v>
      </c>
      <c r="K307" s="2">
        <f>IF((I307+J307)&lt;'Loan Details'!$D$7,(I307+J307),'Loan Details'!$D$7)</f>
        <v>4768.3896283398362</v>
      </c>
      <c r="L307" s="2">
        <f>IF(I307+J307-K307=0,0,'Loan Details'!$D$12)</f>
        <v>0</v>
      </c>
      <c r="M307" s="2">
        <f t="shared" si="40"/>
        <v>243272.79</v>
      </c>
      <c r="N307" s="8">
        <f t="shared" si="41"/>
        <v>0.82761396664932585</v>
      </c>
    </row>
    <row r="308" spans="1:14" x14ac:dyDescent="0.2">
      <c r="A308" s="7">
        <f t="shared" si="42"/>
        <v>304</v>
      </c>
      <c r="B308" s="2">
        <f t="shared" si="43"/>
        <v>243272.79</v>
      </c>
      <c r="C308" s="2">
        <f>B308*('Loan Details'!$D$6/12)</f>
        <v>808.88202675000002</v>
      </c>
      <c r="D308" s="2">
        <f>IF((B308+C308)&lt;'Loan Details'!$D$7,(B308+C308),'Loan Details'!$D$7)</f>
        <v>4768.3896283398362</v>
      </c>
      <c r="E308" s="2">
        <f t="shared" si="36"/>
        <v>239313.28</v>
      </c>
      <c r="F308" s="8">
        <f t="shared" si="37"/>
        <v>0.83036578597885669</v>
      </c>
      <c r="G308" s="7">
        <f t="shared" si="38"/>
        <v>25</v>
      </c>
      <c r="H308" s="7">
        <f t="shared" si="39"/>
        <v>304</v>
      </c>
      <c r="I308" s="2">
        <f t="shared" si="44"/>
        <v>243272.79</v>
      </c>
      <c r="J308" s="2">
        <f>I308*('Loan Details'!$D$6/12)</f>
        <v>808.88202675000002</v>
      </c>
      <c r="K308" s="2">
        <f>IF((I308+J308)&lt;'Loan Details'!$D$7,(I308+J308),'Loan Details'!$D$7)</f>
        <v>4768.3896283398362</v>
      </c>
      <c r="L308" s="2">
        <f>IF(I308+J308-K308=0,0,'Loan Details'!$D$12)</f>
        <v>0</v>
      </c>
      <c r="M308" s="2">
        <f t="shared" si="40"/>
        <v>239313.28</v>
      </c>
      <c r="N308" s="8">
        <f t="shared" si="41"/>
        <v>0.83036578597885669</v>
      </c>
    </row>
    <row r="309" spans="1:14" x14ac:dyDescent="0.2">
      <c r="A309" s="7">
        <f t="shared" si="42"/>
        <v>305</v>
      </c>
      <c r="B309" s="2">
        <f t="shared" si="43"/>
        <v>239313.28</v>
      </c>
      <c r="C309" s="2">
        <f>B309*('Loan Details'!$D$6/12)</f>
        <v>795.71665599999994</v>
      </c>
      <c r="D309" s="2">
        <f>IF((B309+C309)&lt;'Loan Details'!$D$7,(B309+C309),'Loan Details'!$D$7)</f>
        <v>4768.3896283398362</v>
      </c>
      <c r="E309" s="2">
        <f t="shared" si="36"/>
        <v>235340.6</v>
      </c>
      <c r="F309" s="8">
        <f t="shared" si="37"/>
        <v>0.83312675388964874</v>
      </c>
      <c r="G309" s="7">
        <f t="shared" si="38"/>
        <v>25</v>
      </c>
      <c r="H309" s="7">
        <f t="shared" si="39"/>
        <v>305</v>
      </c>
      <c r="I309" s="2">
        <f t="shared" si="44"/>
        <v>239313.28</v>
      </c>
      <c r="J309" s="2">
        <f>I309*('Loan Details'!$D$6/12)</f>
        <v>795.71665599999994</v>
      </c>
      <c r="K309" s="2">
        <f>IF((I309+J309)&lt;'Loan Details'!$D$7,(I309+J309),'Loan Details'!$D$7)</f>
        <v>4768.3896283398362</v>
      </c>
      <c r="L309" s="2">
        <f>IF(I309+J309-K309=0,0,'Loan Details'!$D$12)</f>
        <v>0</v>
      </c>
      <c r="M309" s="2">
        <f t="shared" si="40"/>
        <v>235340.6</v>
      </c>
      <c r="N309" s="8">
        <f t="shared" si="41"/>
        <v>0.83312675388964874</v>
      </c>
    </row>
    <row r="310" spans="1:14" x14ac:dyDescent="0.2">
      <c r="A310" s="7">
        <f t="shared" si="42"/>
        <v>306</v>
      </c>
      <c r="B310" s="2">
        <f t="shared" si="43"/>
        <v>235340.6</v>
      </c>
      <c r="C310" s="2">
        <f>B310*('Loan Details'!$D$6/12)</f>
        <v>782.50749499999995</v>
      </c>
      <c r="D310" s="2">
        <f>IF((B310+C310)&lt;'Loan Details'!$D$7,(B310+C310),'Loan Details'!$D$7)</f>
        <v>4768.3896283398362</v>
      </c>
      <c r="E310" s="2">
        <f t="shared" si="36"/>
        <v>231354.71</v>
      </c>
      <c r="F310" s="8">
        <f t="shared" si="37"/>
        <v>0.835896905246722</v>
      </c>
      <c r="G310" s="7">
        <f t="shared" si="38"/>
        <v>25</v>
      </c>
      <c r="H310" s="7">
        <f t="shared" si="39"/>
        <v>306</v>
      </c>
      <c r="I310" s="2">
        <f t="shared" si="44"/>
        <v>235340.6</v>
      </c>
      <c r="J310" s="2">
        <f>I310*('Loan Details'!$D$6/12)</f>
        <v>782.50749499999995</v>
      </c>
      <c r="K310" s="2">
        <f>IF((I310+J310)&lt;'Loan Details'!$D$7,(I310+J310),'Loan Details'!$D$7)</f>
        <v>4768.3896283398362</v>
      </c>
      <c r="L310" s="2">
        <f>IF(I310+J310-K310=0,0,'Loan Details'!$D$12)</f>
        <v>0</v>
      </c>
      <c r="M310" s="2">
        <f t="shared" si="40"/>
        <v>231354.71</v>
      </c>
      <c r="N310" s="8">
        <f t="shared" si="41"/>
        <v>0.835896905246722</v>
      </c>
    </row>
    <row r="311" spans="1:14" x14ac:dyDescent="0.2">
      <c r="A311" s="7">
        <f t="shared" si="42"/>
        <v>307</v>
      </c>
      <c r="B311" s="2">
        <f t="shared" si="43"/>
        <v>231354.71</v>
      </c>
      <c r="C311" s="2">
        <f>B311*('Loan Details'!$D$6/12)</f>
        <v>769.25441074999992</v>
      </c>
      <c r="D311" s="2">
        <f>IF((B311+C311)&lt;'Loan Details'!$D$7,(B311+C311),'Loan Details'!$D$7)</f>
        <v>4768.3896283398362</v>
      </c>
      <c r="E311" s="2">
        <f t="shared" si="36"/>
        <v>227355.57</v>
      </c>
      <c r="F311" s="8">
        <f t="shared" si="37"/>
        <v>0.83867626794209271</v>
      </c>
      <c r="G311" s="7">
        <f t="shared" si="38"/>
        <v>25</v>
      </c>
      <c r="H311" s="7">
        <f t="shared" si="39"/>
        <v>307</v>
      </c>
      <c r="I311" s="2">
        <f t="shared" si="44"/>
        <v>231354.71</v>
      </c>
      <c r="J311" s="2">
        <f>I311*('Loan Details'!$D$6/12)</f>
        <v>769.25441074999992</v>
      </c>
      <c r="K311" s="2">
        <f>IF((I311+J311)&lt;'Loan Details'!$D$7,(I311+J311),'Loan Details'!$D$7)</f>
        <v>4768.3896283398362</v>
      </c>
      <c r="L311" s="2">
        <f>IF(I311+J311-K311=0,0,'Loan Details'!$D$12)</f>
        <v>0</v>
      </c>
      <c r="M311" s="2">
        <f t="shared" si="40"/>
        <v>227355.57</v>
      </c>
      <c r="N311" s="8">
        <f t="shared" si="41"/>
        <v>0.83867626794209271</v>
      </c>
    </row>
    <row r="312" spans="1:14" x14ac:dyDescent="0.2">
      <c r="A312" s="7">
        <f t="shared" si="42"/>
        <v>308</v>
      </c>
      <c r="B312" s="2">
        <f t="shared" si="43"/>
        <v>227355.57</v>
      </c>
      <c r="C312" s="2">
        <f>B312*('Loan Details'!$D$6/12)</f>
        <v>755.95727024999997</v>
      </c>
      <c r="D312" s="2">
        <f>IF((B312+C312)&lt;'Loan Details'!$D$7,(B312+C312),'Loan Details'!$D$7)</f>
        <v>4768.3896283398362</v>
      </c>
      <c r="E312" s="2">
        <f t="shared" si="36"/>
        <v>223343.13</v>
      </c>
      <c r="F312" s="8">
        <f t="shared" si="37"/>
        <v>0.84146486986777669</v>
      </c>
      <c r="G312" s="7">
        <f t="shared" si="38"/>
        <v>25</v>
      </c>
      <c r="H312" s="7">
        <f t="shared" si="39"/>
        <v>308</v>
      </c>
      <c r="I312" s="2">
        <f t="shared" si="44"/>
        <v>227355.57</v>
      </c>
      <c r="J312" s="2">
        <f>I312*('Loan Details'!$D$6/12)</f>
        <v>755.95727024999997</v>
      </c>
      <c r="K312" s="2">
        <f>IF((I312+J312)&lt;'Loan Details'!$D$7,(I312+J312),'Loan Details'!$D$7)</f>
        <v>4768.3896283398362</v>
      </c>
      <c r="L312" s="2">
        <f>IF(I312+J312-K312=0,0,'Loan Details'!$D$12)</f>
        <v>0</v>
      </c>
      <c r="M312" s="2">
        <f t="shared" si="40"/>
        <v>223343.13</v>
      </c>
      <c r="N312" s="8">
        <f t="shared" si="41"/>
        <v>0.84146486986777669</v>
      </c>
    </row>
    <row r="313" spans="1:14" x14ac:dyDescent="0.2">
      <c r="A313" s="7">
        <f t="shared" si="42"/>
        <v>309</v>
      </c>
      <c r="B313" s="2">
        <f t="shared" si="43"/>
        <v>223343.13</v>
      </c>
      <c r="C313" s="2">
        <f>B313*('Loan Details'!$D$6/12)</f>
        <v>742.61590724999996</v>
      </c>
      <c r="D313" s="2">
        <f>IF((B313+C313)&lt;'Loan Details'!$D$7,(B313+C313),'Loan Details'!$D$7)</f>
        <v>4768.3896283398362</v>
      </c>
      <c r="E313" s="2">
        <f t="shared" si="36"/>
        <v>219317.35</v>
      </c>
      <c r="F313" s="8">
        <f t="shared" si="37"/>
        <v>0.84426274588879402</v>
      </c>
      <c r="G313" s="7">
        <f t="shared" si="38"/>
        <v>25</v>
      </c>
      <c r="H313" s="7">
        <f t="shared" si="39"/>
        <v>309</v>
      </c>
      <c r="I313" s="2">
        <f t="shared" si="44"/>
        <v>223343.13</v>
      </c>
      <c r="J313" s="2">
        <f>I313*('Loan Details'!$D$6/12)</f>
        <v>742.61590724999996</v>
      </c>
      <c r="K313" s="2">
        <f>IF((I313+J313)&lt;'Loan Details'!$D$7,(I313+J313),'Loan Details'!$D$7)</f>
        <v>4768.3896283398362</v>
      </c>
      <c r="L313" s="2">
        <f>IF(I313+J313-K313=0,0,'Loan Details'!$D$12)</f>
        <v>0</v>
      </c>
      <c r="M313" s="2">
        <f t="shared" si="40"/>
        <v>219317.35</v>
      </c>
      <c r="N313" s="8">
        <f t="shared" si="41"/>
        <v>0.84426274588879402</v>
      </c>
    </row>
    <row r="314" spans="1:14" x14ac:dyDescent="0.2">
      <c r="A314" s="7">
        <f t="shared" si="42"/>
        <v>310</v>
      </c>
      <c r="B314" s="2">
        <f t="shared" si="43"/>
        <v>219317.35</v>
      </c>
      <c r="C314" s="2">
        <f>B314*('Loan Details'!$D$6/12)</f>
        <v>729.23018875000002</v>
      </c>
      <c r="D314" s="2">
        <f>IF((B314+C314)&lt;'Loan Details'!$D$7,(B314+C314),'Loan Details'!$D$7)</f>
        <v>4768.3896283398362</v>
      </c>
      <c r="E314" s="2">
        <f t="shared" si="36"/>
        <v>215278.19</v>
      </c>
      <c r="F314" s="8">
        <f t="shared" si="37"/>
        <v>0.84706992389716085</v>
      </c>
      <c r="G314" s="7">
        <f t="shared" si="38"/>
        <v>25</v>
      </c>
      <c r="H314" s="7">
        <f t="shared" si="39"/>
        <v>310</v>
      </c>
      <c r="I314" s="2">
        <f t="shared" si="44"/>
        <v>219317.35</v>
      </c>
      <c r="J314" s="2">
        <f>I314*('Loan Details'!$D$6/12)</f>
        <v>729.23018875000002</v>
      </c>
      <c r="K314" s="2">
        <f>IF((I314+J314)&lt;'Loan Details'!$D$7,(I314+J314),'Loan Details'!$D$7)</f>
        <v>4768.3896283398362</v>
      </c>
      <c r="L314" s="2">
        <f>IF(I314+J314-K314=0,0,'Loan Details'!$D$12)</f>
        <v>0</v>
      </c>
      <c r="M314" s="2">
        <f t="shared" si="40"/>
        <v>215278.19</v>
      </c>
      <c r="N314" s="8">
        <f t="shared" si="41"/>
        <v>0.84706992389716085</v>
      </c>
    </row>
    <row r="315" spans="1:14" x14ac:dyDescent="0.2">
      <c r="A315" s="7">
        <f t="shared" si="42"/>
        <v>311</v>
      </c>
      <c r="B315" s="2">
        <f t="shared" si="43"/>
        <v>215278.19</v>
      </c>
      <c r="C315" s="2">
        <f>B315*('Loan Details'!$D$6/12)</f>
        <v>715.79998174999992</v>
      </c>
      <c r="D315" s="2">
        <f>IF((B315+C315)&lt;'Loan Details'!$D$7,(B315+C315),'Loan Details'!$D$7)</f>
        <v>4768.3896283398362</v>
      </c>
      <c r="E315" s="2">
        <f t="shared" si="36"/>
        <v>211225.60000000001</v>
      </c>
      <c r="F315" s="8">
        <f t="shared" si="37"/>
        <v>0.8498864317848932</v>
      </c>
      <c r="G315" s="7">
        <f t="shared" si="38"/>
        <v>25</v>
      </c>
      <c r="H315" s="7">
        <f t="shared" si="39"/>
        <v>311</v>
      </c>
      <c r="I315" s="2">
        <f t="shared" si="44"/>
        <v>215278.19</v>
      </c>
      <c r="J315" s="2">
        <f>I315*('Loan Details'!$D$6/12)</f>
        <v>715.79998174999992</v>
      </c>
      <c r="K315" s="2">
        <f>IF((I315+J315)&lt;'Loan Details'!$D$7,(I315+J315),'Loan Details'!$D$7)</f>
        <v>4768.3896283398362</v>
      </c>
      <c r="L315" s="2">
        <f>IF(I315+J315-K315=0,0,'Loan Details'!$D$12)</f>
        <v>0</v>
      </c>
      <c r="M315" s="2">
        <f t="shared" si="40"/>
        <v>211225.60000000001</v>
      </c>
      <c r="N315" s="8">
        <f t="shared" si="41"/>
        <v>0.8498864317848932</v>
      </c>
    </row>
    <row r="316" spans="1:14" x14ac:dyDescent="0.2">
      <c r="A316" s="7">
        <f t="shared" si="42"/>
        <v>312</v>
      </c>
      <c r="B316" s="2">
        <f t="shared" si="43"/>
        <v>211225.60000000001</v>
      </c>
      <c r="C316" s="2">
        <f>B316*('Loan Details'!$D$6/12)</f>
        <v>702.32511999999997</v>
      </c>
      <c r="D316" s="2">
        <f>IF((B316+C316)&lt;'Loan Details'!$D$7,(B316+C316),'Loan Details'!$D$7)</f>
        <v>4768.3896283398362</v>
      </c>
      <c r="E316" s="2">
        <f t="shared" si="36"/>
        <v>207159.53</v>
      </c>
      <c r="F316" s="8">
        <f t="shared" si="37"/>
        <v>0.85271230441701096</v>
      </c>
      <c r="G316" s="7">
        <f t="shared" si="38"/>
        <v>26</v>
      </c>
      <c r="H316" s="7">
        <f t="shared" si="39"/>
        <v>312</v>
      </c>
      <c r="I316" s="2">
        <f t="shared" si="44"/>
        <v>211225.60000000001</v>
      </c>
      <c r="J316" s="2">
        <f>I316*('Loan Details'!$D$6/12)</f>
        <v>702.32511999999997</v>
      </c>
      <c r="K316" s="2">
        <f>IF((I316+J316)&lt;'Loan Details'!$D$7,(I316+J316),'Loan Details'!$D$7)</f>
        <v>4768.3896283398362</v>
      </c>
      <c r="L316" s="2">
        <f>IF(I316+J316-K316=0,0,'Loan Details'!$D$12)</f>
        <v>0</v>
      </c>
      <c r="M316" s="2">
        <f t="shared" si="40"/>
        <v>207159.53</v>
      </c>
      <c r="N316" s="8">
        <f t="shared" si="41"/>
        <v>0.85271230441701096</v>
      </c>
    </row>
    <row r="317" spans="1:14" x14ac:dyDescent="0.2">
      <c r="A317" s="7">
        <f t="shared" si="42"/>
        <v>313</v>
      </c>
      <c r="B317" s="2">
        <f t="shared" si="43"/>
        <v>207159.53</v>
      </c>
      <c r="C317" s="2">
        <f>B317*('Loan Details'!$D$6/12)</f>
        <v>688.80543724999995</v>
      </c>
      <c r="D317" s="2">
        <f>IF((B317+C317)&lt;'Loan Details'!$D$7,(B317+C317),'Loan Details'!$D$7)</f>
        <v>4768.3896283398362</v>
      </c>
      <c r="E317" s="2">
        <f t="shared" si="36"/>
        <v>203079.94</v>
      </c>
      <c r="F317" s="8">
        <f t="shared" si="37"/>
        <v>0.85554757665853431</v>
      </c>
      <c r="G317" s="7">
        <f t="shared" si="38"/>
        <v>26</v>
      </c>
      <c r="H317" s="7">
        <f t="shared" si="39"/>
        <v>313</v>
      </c>
      <c r="I317" s="2">
        <f t="shared" si="44"/>
        <v>207159.53</v>
      </c>
      <c r="J317" s="2">
        <f>I317*('Loan Details'!$D$6/12)</f>
        <v>688.80543724999995</v>
      </c>
      <c r="K317" s="2">
        <f>IF((I317+J317)&lt;'Loan Details'!$D$7,(I317+J317),'Loan Details'!$D$7)</f>
        <v>4768.3896283398362</v>
      </c>
      <c r="L317" s="2">
        <f>IF(I317+J317-K317=0,0,'Loan Details'!$D$12)</f>
        <v>0</v>
      </c>
      <c r="M317" s="2">
        <f t="shared" si="40"/>
        <v>203079.94</v>
      </c>
      <c r="N317" s="8">
        <f t="shared" si="41"/>
        <v>0.85554757665853431</v>
      </c>
    </row>
    <row r="318" spans="1:14" x14ac:dyDescent="0.2">
      <c r="A318" s="7">
        <f t="shared" si="42"/>
        <v>314</v>
      </c>
      <c r="B318" s="2">
        <f t="shared" si="43"/>
        <v>203079.94</v>
      </c>
      <c r="C318" s="2">
        <f>B318*('Loan Details'!$D$6/12)</f>
        <v>675.24080049999998</v>
      </c>
      <c r="D318" s="2">
        <f>IF((B318+C318)&lt;'Loan Details'!$D$7,(B318+C318),'Loan Details'!$D$7)</f>
        <v>4768.3896283398362</v>
      </c>
      <c r="E318" s="2">
        <f t="shared" si="36"/>
        <v>198986.79</v>
      </c>
      <c r="F318" s="8">
        <f t="shared" si="37"/>
        <v>0.85839227640147941</v>
      </c>
      <c r="G318" s="7">
        <f t="shared" si="38"/>
        <v>26</v>
      </c>
      <c r="H318" s="7">
        <f t="shared" si="39"/>
        <v>314</v>
      </c>
      <c r="I318" s="2">
        <f t="shared" si="44"/>
        <v>203079.94</v>
      </c>
      <c r="J318" s="2">
        <f>I318*('Loan Details'!$D$6/12)</f>
        <v>675.24080049999998</v>
      </c>
      <c r="K318" s="2">
        <f>IF((I318+J318)&lt;'Loan Details'!$D$7,(I318+J318),'Loan Details'!$D$7)</f>
        <v>4768.3896283398362</v>
      </c>
      <c r="L318" s="2">
        <f>IF(I318+J318-K318=0,0,'Loan Details'!$D$12)</f>
        <v>0</v>
      </c>
      <c r="M318" s="2">
        <f t="shared" si="40"/>
        <v>198986.79</v>
      </c>
      <c r="N318" s="8">
        <f t="shared" si="41"/>
        <v>0.85839227640147941</v>
      </c>
    </row>
    <row r="319" spans="1:14" x14ac:dyDescent="0.2">
      <c r="A319" s="7">
        <f t="shared" si="42"/>
        <v>315</v>
      </c>
      <c r="B319" s="2">
        <f t="shared" si="43"/>
        <v>198986.79</v>
      </c>
      <c r="C319" s="2">
        <f>B319*('Loan Details'!$D$6/12)</f>
        <v>661.63107675000003</v>
      </c>
      <c r="D319" s="2">
        <f>IF((B319+C319)&lt;'Loan Details'!$D$7,(B319+C319),'Loan Details'!$D$7)</f>
        <v>4768.3896283398362</v>
      </c>
      <c r="E319" s="2">
        <f t="shared" si="36"/>
        <v>194880.03</v>
      </c>
      <c r="F319" s="8">
        <f t="shared" si="37"/>
        <v>0.86124643153786207</v>
      </c>
      <c r="G319" s="7">
        <f t="shared" si="38"/>
        <v>26</v>
      </c>
      <c r="H319" s="7">
        <f t="shared" si="39"/>
        <v>315</v>
      </c>
      <c r="I319" s="2">
        <f t="shared" si="44"/>
        <v>198986.79</v>
      </c>
      <c r="J319" s="2">
        <f>I319*('Loan Details'!$D$6/12)</f>
        <v>661.63107675000003</v>
      </c>
      <c r="K319" s="2">
        <f>IF((I319+J319)&lt;'Loan Details'!$D$7,(I319+J319),'Loan Details'!$D$7)</f>
        <v>4768.3896283398362</v>
      </c>
      <c r="L319" s="2">
        <f>IF(I319+J319-K319=0,0,'Loan Details'!$D$12)</f>
        <v>0</v>
      </c>
      <c r="M319" s="2">
        <f t="shared" si="40"/>
        <v>194880.03</v>
      </c>
      <c r="N319" s="8">
        <f t="shared" si="41"/>
        <v>0.86124643153786207</v>
      </c>
    </row>
    <row r="320" spans="1:14" x14ac:dyDescent="0.2">
      <c r="A320" s="7">
        <f t="shared" si="42"/>
        <v>316</v>
      </c>
      <c r="B320" s="2">
        <f t="shared" si="43"/>
        <v>194880.03</v>
      </c>
      <c r="C320" s="2">
        <f>B320*('Loan Details'!$D$6/12)</f>
        <v>647.97609975</v>
      </c>
      <c r="D320" s="2">
        <f>IF((B320+C320)&lt;'Loan Details'!$D$7,(B320+C320),'Loan Details'!$D$7)</f>
        <v>4768.3896283398362</v>
      </c>
      <c r="E320" s="2">
        <f t="shared" si="36"/>
        <v>190759.61</v>
      </c>
      <c r="F320" s="8">
        <f t="shared" si="37"/>
        <v>0.86411007693270236</v>
      </c>
      <c r="G320" s="7">
        <f t="shared" si="38"/>
        <v>26</v>
      </c>
      <c r="H320" s="7">
        <f t="shared" si="39"/>
        <v>316</v>
      </c>
      <c r="I320" s="2">
        <f t="shared" si="44"/>
        <v>194880.03</v>
      </c>
      <c r="J320" s="2">
        <f>I320*('Loan Details'!$D$6/12)</f>
        <v>647.97609975</v>
      </c>
      <c r="K320" s="2">
        <f>IF((I320+J320)&lt;'Loan Details'!$D$7,(I320+J320),'Loan Details'!$D$7)</f>
        <v>4768.3896283398362</v>
      </c>
      <c r="L320" s="2">
        <f>IF(I320+J320-K320=0,0,'Loan Details'!$D$12)</f>
        <v>0</v>
      </c>
      <c r="M320" s="2">
        <f t="shared" si="40"/>
        <v>190759.61</v>
      </c>
      <c r="N320" s="8">
        <f t="shared" si="41"/>
        <v>0.86411007693270236</v>
      </c>
    </row>
    <row r="321" spans="1:14" x14ac:dyDescent="0.2">
      <c r="A321" s="7">
        <f t="shared" si="42"/>
        <v>317</v>
      </c>
      <c r="B321" s="2">
        <f t="shared" si="43"/>
        <v>190759.61</v>
      </c>
      <c r="C321" s="2">
        <f>B321*('Loan Details'!$D$6/12)</f>
        <v>634.27570324999988</v>
      </c>
      <c r="D321" s="2">
        <f>IF((B321+C321)&lt;'Loan Details'!$D$7,(B321+C321),'Loan Details'!$D$7)</f>
        <v>4768.3896283398362</v>
      </c>
      <c r="E321" s="2">
        <f t="shared" si="36"/>
        <v>186625.49</v>
      </c>
      <c r="F321" s="8">
        <f t="shared" si="37"/>
        <v>0.86698324745102062</v>
      </c>
      <c r="G321" s="7">
        <f t="shared" si="38"/>
        <v>26</v>
      </c>
      <c r="H321" s="7">
        <f t="shared" si="39"/>
        <v>317</v>
      </c>
      <c r="I321" s="2">
        <f t="shared" si="44"/>
        <v>190759.61</v>
      </c>
      <c r="J321" s="2">
        <f>I321*('Loan Details'!$D$6/12)</f>
        <v>634.27570324999988</v>
      </c>
      <c r="K321" s="2">
        <f>IF((I321+J321)&lt;'Loan Details'!$D$7,(I321+J321),'Loan Details'!$D$7)</f>
        <v>4768.3896283398362</v>
      </c>
      <c r="L321" s="2">
        <f>IF(I321+J321-K321=0,0,'Loan Details'!$D$12)</f>
        <v>0</v>
      </c>
      <c r="M321" s="2">
        <f t="shared" si="40"/>
        <v>186625.49</v>
      </c>
      <c r="N321" s="8">
        <f t="shared" si="41"/>
        <v>0.86698324745102062</v>
      </c>
    </row>
    <row r="322" spans="1:14" x14ac:dyDescent="0.2">
      <c r="A322" s="7">
        <f t="shared" si="42"/>
        <v>318</v>
      </c>
      <c r="B322" s="2">
        <f t="shared" si="43"/>
        <v>186625.49</v>
      </c>
      <c r="C322" s="2">
        <f>B322*('Loan Details'!$D$6/12)</f>
        <v>620.52975424999988</v>
      </c>
      <c r="D322" s="2">
        <f>IF((B322+C322)&lt;'Loan Details'!$D$7,(B322+C322),'Loan Details'!$D$7)</f>
        <v>4768.3896283398362</v>
      </c>
      <c r="E322" s="2">
        <f t="shared" si="36"/>
        <v>182477.63</v>
      </c>
      <c r="F322" s="8">
        <f t="shared" si="37"/>
        <v>0.86986597098483254</v>
      </c>
      <c r="G322" s="7">
        <f t="shared" si="38"/>
        <v>26</v>
      </c>
      <c r="H322" s="7">
        <f t="shared" si="39"/>
        <v>318</v>
      </c>
      <c r="I322" s="2">
        <f t="shared" si="44"/>
        <v>186625.49</v>
      </c>
      <c r="J322" s="2">
        <f>I322*('Loan Details'!$D$6/12)</f>
        <v>620.52975424999988</v>
      </c>
      <c r="K322" s="2">
        <f>IF((I322+J322)&lt;'Loan Details'!$D$7,(I322+J322),'Loan Details'!$D$7)</f>
        <v>4768.3896283398362</v>
      </c>
      <c r="L322" s="2">
        <f>IF(I322+J322-K322=0,0,'Loan Details'!$D$12)</f>
        <v>0</v>
      </c>
      <c r="M322" s="2">
        <f t="shared" si="40"/>
        <v>182477.63</v>
      </c>
      <c r="N322" s="8">
        <f t="shared" si="41"/>
        <v>0.86986597098483254</v>
      </c>
    </row>
    <row r="323" spans="1:14" x14ac:dyDescent="0.2">
      <c r="A323" s="7">
        <f t="shared" si="42"/>
        <v>319</v>
      </c>
      <c r="B323" s="2">
        <f t="shared" si="43"/>
        <v>182477.63</v>
      </c>
      <c r="C323" s="2">
        <f>B323*('Loan Details'!$D$6/12)</f>
        <v>606.73811975000001</v>
      </c>
      <c r="D323" s="2">
        <f>IF((B323+C323)&lt;'Loan Details'!$D$7,(B323+C323),'Loan Details'!$D$7)</f>
        <v>4768.3896283398362</v>
      </c>
      <c r="E323" s="2">
        <f t="shared" si="36"/>
        <v>178315.97</v>
      </c>
      <c r="F323" s="8">
        <f t="shared" si="37"/>
        <v>0.87275827542615425</v>
      </c>
      <c r="G323" s="7">
        <f t="shared" si="38"/>
        <v>26</v>
      </c>
      <c r="H323" s="7">
        <f t="shared" si="39"/>
        <v>319</v>
      </c>
      <c r="I323" s="2">
        <f t="shared" si="44"/>
        <v>182477.63</v>
      </c>
      <c r="J323" s="2">
        <f>I323*('Loan Details'!$D$6/12)</f>
        <v>606.73811975000001</v>
      </c>
      <c r="K323" s="2">
        <f>IF((I323+J323)&lt;'Loan Details'!$D$7,(I323+J323),'Loan Details'!$D$7)</f>
        <v>4768.3896283398362</v>
      </c>
      <c r="L323" s="2">
        <f>IF(I323+J323-K323=0,0,'Loan Details'!$D$12)</f>
        <v>0</v>
      </c>
      <c r="M323" s="2">
        <f t="shared" si="40"/>
        <v>178315.97</v>
      </c>
      <c r="N323" s="8">
        <f t="shared" si="41"/>
        <v>0.87275827542615425</v>
      </c>
    </row>
    <row r="324" spans="1:14" x14ac:dyDescent="0.2">
      <c r="A324" s="7">
        <f t="shared" si="42"/>
        <v>320</v>
      </c>
      <c r="B324" s="2">
        <f t="shared" si="43"/>
        <v>178315.97</v>
      </c>
      <c r="C324" s="2">
        <f>B324*('Loan Details'!$D$6/12)</f>
        <v>592.90060025000002</v>
      </c>
      <c r="D324" s="2">
        <f>IF((B324+C324)&lt;'Loan Details'!$D$7,(B324+C324),'Loan Details'!$D$7)</f>
        <v>4768.3896283398362</v>
      </c>
      <c r="E324" s="2">
        <f t="shared" si="36"/>
        <v>174140.48</v>
      </c>
      <c r="F324" s="8">
        <f t="shared" si="37"/>
        <v>0.87566020261300992</v>
      </c>
      <c r="G324" s="7">
        <f t="shared" si="38"/>
        <v>26</v>
      </c>
      <c r="H324" s="7">
        <f t="shared" si="39"/>
        <v>320</v>
      </c>
      <c r="I324" s="2">
        <f t="shared" si="44"/>
        <v>178315.97</v>
      </c>
      <c r="J324" s="2">
        <f>I324*('Loan Details'!$D$6/12)</f>
        <v>592.90060025000002</v>
      </c>
      <c r="K324" s="2">
        <f>IF((I324+J324)&lt;'Loan Details'!$D$7,(I324+J324),'Loan Details'!$D$7)</f>
        <v>4768.3896283398362</v>
      </c>
      <c r="L324" s="2">
        <f>IF(I324+J324-K324=0,0,'Loan Details'!$D$12)</f>
        <v>0</v>
      </c>
      <c r="M324" s="2">
        <f t="shared" si="40"/>
        <v>174140.48</v>
      </c>
      <c r="N324" s="8">
        <f t="shared" si="41"/>
        <v>0.87566020261300992</v>
      </c>
    </row>
    <row r="325" spans="1:14" x14ac:dyDescent="0.2">
      <c r="A325" s="7">
        <f t="shared" si="42"/>
        <v>321</v>
      </c>
      <c r="B325" s="2">
        <f t="shared" si="43"/>
        <v>174140.48</v>
      </c>
      <c r="C325" s="2">
        <f>B325*('Loan Details'!$D$6/12)</f>
        <v>579.01709600000004</v>
      </c>
      <c r="D325" s="2">
        <f>IF((B325+C325)&lt;'Loan Details'!$D$7,(B325+C325),'Loan Details'!$D$7)</f>
        <v>4768.3896283398362</v>
      </c>
      <c r="E325" s="2">
        <f t="shared" ref="E325:E378" si="45">ROUNDDOWN((B325+C325)-D325,2)</f>
        <v>169951.1</v>
      </c>
      <c r="F325" s="8">
        <f t="shared" ref="F325:F378" si="46">IF(ISERR(C325/D325),0,1-(C325/D325))</f>
        <v>0.87857177346441151</v>
      </c>
      <c r="G325" s="7">
        <f t="shared" ref="G325:G378" si="47">ROUNDDOWN(A325/12,0)</f>
        <v>26</v>
      </c>
      <c r="H325" s="7">
        <f t="shared" ref="H325:H378" si="48">A325</f>
        <v>321</v>
      </c>
      <c r="I325" s="2">
        <f t="shared" si="44"/>
        <v>174140.48</v>
      </c>
      <c r="J325" s="2">
        <f>I325*('Loan Details'!$D$6/12)</f>
        <v>579.01709600000004</v>
      </c>
      <c r="K325" s="2">
        <f>IF((I325+J325)&lt;'Loan Details'!$D$7,(I325+J325),'Loan Details'!$D$7)</f>
        <v>4768.3896283398362</v>
      </c>
      <c r="L325" s="2">
        <f>IF(I325+J325-K325=0,0,'Loan Details'!$D$12)</f>
        <v>0</v>
      </c>
      <c r="M325" s="2">
        <f t="shared" ref="M325:M378" si="49">ROUNDDOWN((I325+J325)-K325-L325,2)</f>
        <v>169951.1</v>
      </c>
      <c r="N325" s="8">
        <f t="shared" ref="N325:N378" si="50">IF(ISERR(J325/(K325+L325)),0,1-(J325/(K325+L325)))</f>
        <v>0.87857177346441151</v>
      </c>
    </row>
    <row r="326" spans="1:14" x14ac:dyDescent="0.2">
      <c r="A326" s="7">
        <f t="shared" ref="A326:A378" si="51">A325+1</f>
        <v>322</v>
      </c>
      <c r="B326" s="2">
        <f t="shared" ref="B326:B378" si="52">IF(E325&gt;=0,E325,0)</f>
        <v>169951.1</v>
      </c>
      <c r="C326" s="2">
        <f>B326*('Loan Details'!$D$6/12)</f>
        <v>565.08740750000004</v>
      </c>
      <c r="D326" s="2">
        <f>IF((B326+C326)&lt;'Loan Details'!$D$7,(B326+C326),'Loan Details'!$D$7)</f>
        <v>4768.3896283398362</v>
      </c>
      <c r="E326" s="2">
        <f t="shared" si="45"/>
        <v>165747.79</v>
      </c>
      <c r="F326" s="8">
        <f t="shared" si="46"/>
        <v>0.88149302981838318</v>
      </c>
      <c r="G326" s="7">
        <f t="shared" si="47"/>
        <v>26</v>
      </c>
      <c r="H326" s="7">
        <f t="shared" si="48"/>
        <v>322</v>
      </c>
      <c r="I326" s="2">
        <f t="shared" ref="I326:I378" si="53">IF(M325&gt;=0,M325,0)</f>
        <v>169951.1</v>
      </c>
      <c r="J326" s="2">
        <f>I326*('Loan Details'!$D$6/12)</f>
        <v>565.08740750000004</v>
      </c>
      <c r="K326" s="2">
        <f>IF((I326+J326)&lt;'Loan Details'!$D$7,(I326+J326),'Loan Details'!$D$7)</f>
        <v>4768.3896283398362</v>
      </c>
      <c r="L326" s="2">
        <f>IF(I326+J326-K326=0,0,'Loan Details'!$D$12)</f>
        <v>0</v>
      </c>
      <c r="M326" s="2">
        <f t="shared" si="49"/>
        <v>165747.79</v>
      </c>
      <c r="N326" s="8">
        <f t="shared" si="50"/>
        <v>0.88149302981838318</v>
      </c>
    </row>
    <row r="327" spans="1:14" x14ac:dyDescent="0.2">
      <c r="A327" s="7">
        <f t="shared" si="51"/>
        <v>323</v>
      </c>
      <c r="B327" s="2">
        <f t="shared" si="52"/>
        <v>165747.79</v>
      </c>
      <c r="C327" s="2">
        <f>B327*('Loan Details'!$D$6/12)</f>
        <v>551.11140175000003</v>
      </c>
      <c r="D327" s="2">
        <f>IF((B327+C327)&lt;'Loan Details'!$D$7,(B327+C327),'Loan Details'!$D$7)</f>
        <v>4768.3896283398362</v>
      </c>
      <c r="E327" s="2">
        <f t="shared" si="45"/>
        <v>161530.51</v>
      </c>
      <c r="F327" s="8">
        <f t="shared" si="46"/>
        <v>0.88442399956694073</v>
      </c>
      <c r="G327" s="7">
        <f t="shared" si="47"/>
        <v>26</v>
      </c>
      <c r="H327" s="7">
        <f t="shared" si="48"/>
        <v>323</v>
      </c>
      <c r="I327" s="2">
        <f t="shared" si="53"/>
        <v>165747.79</v>
      </c>
      <c r="J327" s="2">
        <f>I327*('Loan Details'!$D$6/12)</f>
        <v>551.11140175000003</v>
      </c>
      <c r="K327" s="2">
        <f>IF((I327+J327)&lt;'Loan Details'!$D$7,(I327+J327),'Loan Details'!$D$7)</f>
        <v>4768.3896283398362</v>
      </c>
      <c r="L327" s="2">
        <f>IF(I327+J327-K327=0,0,'Loan Details'!$D$12)</f>
        <v>0</v>
      </c>
      <c r="M327" s="2">
        <f t="shared" si="49"/>
        <v>161530.51</v>
      </c>
      <c r="N327" s="8">
        <f t="shared" si="50"/>
        <v>0.88442399956694073</v>
      </c>
    </row>
    <row r="328" spans="1:14" x14ac:dyDescent="0.2">
      <c r="A328" s="7">
        <f t="shared" si="51"/>
        <v>324</v>
      </c>
      <c r="B328" s="2">
        <f t="shared" si="52"/>
        <v>161530.51</v>
      </c>
      <c r="C328" s="2">
        <f>B328*('Loan Details'!$D$6/12)</f>
        <v>537.08894574999999</v>
      </c>
      <c r="D328" s="2">
        <f>IF((B328+C328)&lt;'Loan Details'!$D$7,(B328+C328),'Loan Details'!$D$7)</f>
        <v>4768.3896283398362</v>
      </c>
      <c r="E328" s="2">
        <f t="shared" si="45"/>
        <v>157299.20000000001</v>
      </c>
      <c r="F328" s="8">
        <f t="shared" si="46"/>
        <v>0.88736471060210054</v>
      </c>
      <c r="G328" s="7">
        <f t="shared" si="47"/>
        <v>27</v>
      </c>
      <c r="H328" s="7">
        <f t="shared" si="48"/>
        <v>324</v>
      </c>
      <c r="I328" s="2">
        <f t="shared" si="53"/>
        <v>161530.51</v>
      </c>
      <c r="J328" s="2">
        <f>I328*('Loan Details'!$D$6/12)</f>
        <v>537.08894574999999</v>
      </c>
      <c r="K328" s="2">
        <f>IF((I328+J328)&lt;'Loan Details'!$D$7,(I328+J328),'Loan Details'!$D$7)</f>
        <v>4768.3896283398362</v>
      </c>
      <c r="L328" s="2">
        <f>IF(I328+J328-K328=0,0,'Loan Details'!$D$12)</f>
        <v>0</v>
      </c>
      <c r="M328" s="2">
        <f t="shared" si="49"/>
        <v>157299.20000000001</v>
      </c>
      <c r="N328" s="8">
        <f t="shared" si="50"/>
        <v>0.88736471060210054</v>
      </c>
    </row>
    <row r="329" spans="1:14" x14ac:dyDescent="0.2">
      <c r="A329" s="7">
        <f t="shared" si="51"/>
        <v>325</v>
      </c>
      <c r="B329" s="2">
        <f t="shared" si="52"/>
        <v>157299.20000000001</v>
      </c>
      <c r="C329" s="2">
        <f>B329*('Loan Details'!$D$6/12)</f>
        <v>523.01984000000004</v>
      </c>
      <c r="D329" s="2">
        <f>IF((B329+C329)&lt;'Loan Details'!$D$7,(B329+C329),'Loan Details'!$D$7)</f>
        <v>4768.3896283398362</v>
      </c>
      <c r="E329" s="2">
        <f t="shared" si="45"/>
        <v>153053.82999999999</v>
      </c>
      <c r="F329" s="8">
        <f t="shared" si="46"/>
        <v>0.8903152047618863</v>
      </c>
      <c r="G329" s="7">
        <f t="shared" si="47"/>
        <v>27</v>
      </c>
      <c r="H329" s="7">
        <f t="shared" si="48"/>
        <v>325</v>
      </c>
      <c r="I329" s="2">
        <f t="shared" si="53"/>
        <v>157299.20000000001</v>
      </c>
      <c r="J329" s="2">
        <f>I329*('Loan Details'!$D$6/12)</f>
        <v>523.01984000000004</v>
      </c>
      <c r="K329" s="2">
        <f>IF((I329+J329)&lt;'Loan Details'!$D$7,(I329+J329),'Loan Details'!$D$7)</f>
        <v>4768.3896283398362</v>
      </c>
      <c r="L329" s="2">
        <f>IF(I329+J329-K329=0,0,'Loan Details'!$D$12)</f>
        <v>0</v>
      </c>
      <c r="M329" s="2">
        <f t="shared" si="49"/>
        <v>153053.82999999999</v>
      </c>
      <c r="N329" s="8">
        <f t="shared" si="50"/>
        <v>0.8903152047618863</v>
      </c>
    </row>
    <row r="330" spans="1:14" x14ac:dyDescent="0.2">
      <c r="A330" s="7">
        <f t="shared" si="51"/>
        <v>326</v>
      </c>
      <c r="B330" s="2">
        <f t="shared" si="52"/>
        <v>153053.82999999999</v>
      </c>
      <c r="C330" s="2">
        <f>B330*('Loan Details'!$D$6/12)</f>
        <v>508.90398474999995</v>
      </c>
      <c r="D330" s="2">
        <f>IF((B330+C330)&lt;'Loan Details'!$D$7,(B330+C330),'Loan Details'!$D$7)</f>
        <v>4768.3896283398362</v>
      </c>
      <c r="E330" s="2">
        <f t="shared" si="45"/>
        <v>148794.34</v>
      </c>
      <c r="F330" s="8">
        <f t="shared" si="46"/>
        <v>0.89327550296531033</v>
      </c>
      <c r="G330" s="7">
        <f t="shared" si="47"/>
        <v>27</v>
      </c>
      <c r="H330" s="7">
        <f t="shared" si="48"/>
        <v>326</v>
      </c>
      <c r="I330" s="2">
        <f t="shared" si="53"/>
        <v>153053.82999999999</v>
      </c>
      <c r="J330" s="2">
        <f>I330*('Loan Details'!$D$6/12)</f>
        <v>508.90398474999995</v>
      </c>
      <c r="K330" s="2">
        <f>IF((I330+J330)&lt;'Loan Details'!$D$7,(I330+J330),'Loan Details'!$D$7)</f>
        <v>4768.3896283398362</v>
      </c>
      <c r="L330" s="2">
        <f>IF(I330+J330-K330=0,0,'Loan Details'!$D$12)</f>
        <v>0</v>
      </c>
      <c r="M330" s="2">
        <f t="shared" si="49"/>
        <v>148794.34</v>
      </c>
      <c r="N330" s="8">
        <f t="shared" si="50"/>
        <v>0.89327550296531033</v>
      </c>
    </row>
    <row r="331" spans="1:14" x14ac:dyDescent="0.2">
      <c r="A331" s="7">
        <f t="shared" si="51"/>
        <v>327</v>
      </c>
      <c r="B331" s="2">
        <f t="shared" si="52"/>
        <v>148794.34</v>
      </c>
      <c r="C331" s="2">
        <f>B331*('Loan Details'!$D$6/12)</f>
        <v>494.74118049999998</v>
      </c>
      <c r="D331" s="2">
        <f>IF((B331+C331)&lt;'Loan Details'!$D$7,(B331+C331),'Loan Details'!$D$7)</f>
        <v>4768.3896283398362</v>
      </c>
      <c r="E331" s="2">
        <f t="shared" si="45"/>
        <v>144520.69</v>
      </c>
      <c r="F331" s="8">
        <f t="shared" si="46"/>
        <v>0.89624564705039655</v>
      </c>
      <c r="G331" s="7">
        <f t="shared" si="47"/>
        <v>27</v>
      </c>
      <c r="H331" s="7">
        <f t="shared" si="48"/>
        <v>327</v>
      </c>
      <c r="I331" s="2">
        <f t="shared" si="53"/>
        <v>148794.34</v>
      </c>
      <c r="J331" s="2">
        <f>I331*('Loan Details'!$D$6/12)</f>
        <v>494.74118049999998</v>
      </c>
      <c r="K331" s="2">
        <f>IF((I331+J331)&lt;'Loan Details'!$D$7,(I331+J331),'Loan Details'!$D$7)</f>
        <v>4768.3896283398362</v>
      </c>
      <c r="L331" s="2">
        <f>IF(I331+J331-K331=0,0,'Loan Details'!$D$12)</f>
        <v>0</v>
      </c>
      <c r="M331" s="2">
        <f t="shared" si="49"/>
        <v>144520.69</v>
      </c>
      <c r="N331" s="8">
        <f t="shared" si="50"/>
        <v>0.89624564705039655</v>
      </c>
    </row>
    <row r="332" spans="1:14" x14ac:dyDescent="0.2">
      <c r="A332" s="7">
        <f t="shared" si="51"/>
        <v>328</v>
      </c>
      <c r="B332" s="2">
        <f t="shared" si="52"/>
        <v>144520.69</v>
      </c>
      <c r="C332" s="2">
        <f>B332*('Loan Details'!$D$6/12)</f>
        <v>480.53129424999997</v>
      </c>
      <c r="D332" s="2">
        <f>IF((B332+C332)&lt;'Loan Details'!$D$7,(B332+C332),'Loan Details'!$D$7)</f>
        <v>4768.3896283398362</v>
      </c>
      <c r="E332" s="2">
        <f t="shared" si="45"/>
        <v>140232.82999999999</v>
      </c>
      <c r="F332" s="8">
        <f t="shared" si="46"/>
        <v>0.899225664909161</v>
      </c>
      <c r="G332" s="7">
        <f t="shared" si="47"/>
        <v>27</v>
      </c>
      <c r="H332" s="7">
        <f t="shared" si="48"/>
        <v>328</v>
      </c>
      <c r="I332" s="2">
        <f t="shared" si="53"/>
        <v>144520.69</v>
      </c>
      <c r="J332" s="2">
        <f>I332*('Loan Details'!$D$6/12)</f>
        <v>480.53129424999997</v>
      </c>
      <c r="K332" s="2">
        <f>IF((I332+J332)&lt;'Loan Details'!$D$7,(I332+J332),'Loan Details'!$D$7)</f>
        <v>4768.3896283398362</v>
      </c>
      <c r="L332" s="2">
        <f>IF(I332+J332-K332=0,0,'Loan Details'!$D$12)</f>
        <v>0</v>
      </c>
      <c r="M332" s="2">
        <f t="shared" si="49"/>
        <v>140232.82999999999</v>
      </c>
      <c r="N332" s="8">
        <f t="shared" si="50"/>
        <v>0.899225664909161</v>
      </c>
    </row>
    <row r="333" spans="1:14" x14ac:dyDescent="0.2">
      <c r="A333" s="7">
        <f t="shared" si="51"/>
        <v>329</v>
      </c>
      <c r="B333" s="2">
        <f t="shared" si="52"/>
        <v>140232.82999999999</v>
      </c>
      <c r="C333" s="2">
        <f>B333*('Loan Details'!$D$6/12)</f>
        <v>466.27415974999991</v>
      </c>
      <c r="D333" s="2">
        <f>IF((B333+C333)&lt;'Loan Details'!$D$7,(B333+C333),'Loan Details'!$D$7)</f>
        <v>4768.3896283398362</v>
      </c>
      <c r="E333" s="2">
        <f t="shared" si="45"/>
        <v>135930.71</v>
      </c>
      <c r="F333" s="8">
        <f t="shared" si="46"/>
        <v>0.90221559140662377</v>
      </c>
      <c r="G333" s="7">
        <f t="shared" si="47"/>
        <v>27</v>
      </c>
      <c r="H333" s="7">
        <f t="shared" si="48"/>
        <v>329</v>
      </c>
      <c r="I333" s="2">
        <f t="shared" si="53"/>
        <v>140232.82999999999</v>
      </c>
      <c r="J333" s="2">
        <f>I333*('Loan Details'!$D$6/12)</f>
        <v>466.27415974999991</v>
      </c>
      <c r="K333" s="2">
        <f>IF((I333+J333)&lt;'Loan Details'!$D$7,(I333+J333),'Loan Details'!$D$7)</f>
        <v>4768.3896283398362</v>
      </c>
      <c r="L333" s="2">
        <f>IF(I333+J333-K333=0,0,'Loan Details'!$D$12)</f>
        <v>0</v>
      </c>
      <c r="M333" s="2">
        <f t="shared" si="49"/>
        <v>135930.71</v>
      </c>
      <c r="N333" s="8">
        <f t="shared" si="50"/>
        <v>0.90221559140662377</v>
      </c>
    </row>
    <row r="334" spans="1:14" x14ac:dyDescent="0.2">
      <c r="A334" s="7">
        <f t="shared" si="51"/>
        <v>330</v>
      </c>
      <c r="B334" s="2">
        <f t="shared" si="52"/>
        <v>135930.71</v>
      </c>
      <c r="C334" s="2">
        <f>B334*('Loan Details'!$D$6/12)</f>
        <v>451.96961074999996</v>
      </c>
      <c r="D334" s="2">
        <f>IF((B334+C334)&lt;'Loan Details'!$D$7,(B334+C334),'Loan Details'!$D$7)</f>
        <v>4768.3896283398362</v>
      </c>
      <c r="E334" s="2">
        <f t="shared" si="45"/>
        <v>131614.28</v>
      </c>
      <c r="F334" s="8">
        <f t="shared" si="46"/>
        <v>0.90521546140780496</v>
      </c>
      <c r="G334" s="7">
        <f t="shared" si="47"/>
        <v>27</v>
      </c>
      <c r="H334" s="7">
        <f t="shared" si="48"/>
        <v>330</v>
      </c>
      <c r="I334" s="2">
        <f t="shared" si="53"/>
        <v>135930.71</v>
      </c>
      <c r="J334" s="2">
        <f>I334*('Loan Details'!$D$6/12)</f>
        <v>451.96961074999996</v>
      </c>
      <c r="K334" s="2">
        <f>IF((I334+J334)&lt;'Loan Details'!$D$7,(I334+J334),'Loan Details'!$D$7)</f>
        <v>4768.3896283398362</v>
      </c>
      <c r="L334" s="2">
        <f>IF(I334+J334-K334=0,0,'Loan Details'!$D$12)</f>
        <v>0</v>
      </c>
      <c r="M334" s="2">
        <f t="shared" si="49"/>
        <v>131614.28</v>
      </c>
      <c r="N334" s="8">
        <f t="shared" si="50"/>
        <v>0.90521546140780496</v>
      </c>
    </row>
    <row r="335" spans="1:14" x14ac:dyDescent="0.2">
      <c r="A335" s="7">
        <f t="shared" si="51"/>
        <v>331</v>
      </c>
      <c r="B335" s="2">
        <f t="shared" si="52"/>
        <v>131614.28</v>
      </c>
      <c r="C335" s="2">
        <f>B335*('Loan Details'!$D$6/12)</f>
        <v>437.617481</v>
      </c>
      <c r="D335" s="2">
        <f>IF((B335+C335)&lt;'Loan Details'!$D$7,(B335+C335),'Loan Details'!$D$7)</f>
        <v>4768.3896283398362</v>
      </c>
      <c r="E335" s="2">
        <f t="shared" si="45"/>
        <v>127283.5</v>
      </c>
      <c r="F335" s="8">
        <f t="shared" si="46"/>
        <v>0.90822530977772442</v>
      </c>
      <c r="G335" s="7">
        <f t="shared" si="47"/>
        <v>27</v>
      </c>
      <c r="H335" s="7">
        <f t="shared" si="48"/>
        <v>331</v>
      </c>
      <c r="I335" s="2">
        <f t="shared" si="53"/>
        <v>131614.28</v>
      </c>
      <c r="J335" s="2">
        <f>I335*('Loan Details'!$D$6/12)</f>
        <v>437.617481</v>
      </c>
      <c r="K335" s="2">
        <f>IF((I335+J335)&lt;'Loan Details'!$D$7,(I335+J335),'Loan Details'!$D$7)</f>
        <v>4768.3896283398362</v>
      </c>
      <c r="L335" s="2">
        <f>IF(I335+J335-K335=0,0,'Loan Details'!$D$12)</f>
        <v>0</v>
      </c>
      <c r="M335" s="2">
        <f t="shared" si="49"/>
        <v>127283.5</v>
      </c>
      <c r="N335" s="8">
        <f t="shared" si="50"/>
        <v>0.90822530977772442</v>
      </c>
    </row>
    <row r="336" spans="1:14" x14ac:dyDescent="0.2">
      <c r="A336" s="7">
        <f t="shared" si="51"/>
        <v>332</v>
      </c>
      <c r="B336" s="2">
        <f t="shared" si="52"/>
        <v>127283.5</v>
      </c>
      <c r="C336" s="2">
        <f>B336*('Loan Details'!$D$6/12)</f>
        <v>423.21763749999997</v>
      </c>
      <c r="D336" s="2">
        <f>IF((B336+C336)&lt;'Loan Details'!$D$7,(B336+C336),'Loan Details'!$D$7)</f>
        <v>4768.3896283398362</v>
      </c>
      <c r="E336" s="2">
        <f t="shared" si="45"/>
        <v>122938.32</v>
      </c>
      <c r="F336" s="8">
        <f t="shared" si="46"/>
        <v>0.91124516440839853</v>
      </c>
      <c r="G336" s="7">
        <f t="shared" si="47"/>
        <v>27</v>
      </c>
      <c r="H336" s="7">
        <f t="shared" si="48"/>
        <v>332</v>
      </c>
      <c r="I336" s="2">
        <f t="shared" si="53"/>
        <v>127283.5</v>
      </c>
      <c r="J336" s="2">
        <f>I336*('Loan Details'!$D$6/12)</f>
        <v>423.21763749999997</v>
      </c>
      <c r="K336" s="2">
        <f>IF((I336+J336)&lt;'Loan Details'!$D$7,(I336+J336),'Loan Details'!$D$7)</f>
        <v>4768.3896283398362</v>
      </c>
      <c r="L336" s="2">
        <f>IF(I336+J336-K336=0,0,'Loan Details'!$D$12)</f>
        <v>0</v>
      </c>
      <c r="M336" s="2">
        <f t="shared" si="49"/>
        <v>122938.32</v>
      </c>
      <c r="N336" s="8">
        <f t="shared" si="50"/>
        <v>0.91124516440839853</v>
      </c>
    </row>
    <row r="337" spans="1:14" x14ac:dyDescent="0.2">
      <c r="A337" s="7">
        <f t="shared" si="51"/>
        <v>333</v>
      </c>
      <c r="B337" s="2">
        <f t="shared" si="52"/>
        <v>122938.32</v>
      </c>
      <c r="C337" s="2">
        <f>B337*('Loan Details'!$D$6/12)</f>
        <v>408.76991400000003</v>
      </c>
      <c r="D337" s="2">
        <f>IF((B337+C337)&lt;'Loan Details'!$D$7,(B337+C337),'Loan Details'!$D$7)</f>
        <v>4768.3896283398362</v>
      </c>
      <c r="E337" s="2">
        <f t="shared" si="45"/>
        <v>118578.7</v>
      </c>
      <c r="F337" s="8">
        <f t="shared" si="46"/>
        <v>0.91427506016484705</v>
      </c>
      <c r="G337" s="7">
        <f t="shared" si="47"/>
        <v>27</v>
      </c>
      <c r="H337" s="7">
        <f t="shared" si="48"/>
        <v>333</v>
      </c>
      <c r="I337" s="2">
        <f t="shared" si="53"/>
        <v>122938.32</v>
      </c>
      <c r="J337" s="2">
        <f>I337*('Loan Details'!$D$6/12)</f>
        <v>408.76991400000003</v>
      </c>
      <c r="K337" s="2">
        <f>IF((I337+J337)&lt;'Loan Details'!$D$7,(I337+J337),'Loan Details'!$D$7)</f>
        <v>4768.3896283398362</v>
      </c>
      <c r="L337" s="2">
        <f>IF(I337+J337-K337=0,0,'Loan Details'!$D$12)</f>
        <v>0</v>
      </c>
      <c r="M337" s="2">
        <f t="shared" si="49"/>
        <v>118578.7</v>
      </c>
      <c r="N337" s="8">
        <f t="shared" si="50"/>
        <v>0.91427506016484705</v>
      </c>
    </row>
    <row r="338" spans="1:14" x14ac:dyDescent="0.2">
      <c r="A338" s="7">
        <f t="shared" si="51"/>
        <v>334</v>
      </c>
      <c r="B338" s="2">
        <f t="shared" si="52"/>
        <v>118578.7</v>
      </c>
      <c r="C338" s="2">
        <f>B338*('Loan Details'!$D$6/12)</f>
        <v>394.27417749999995</v>
      </c>
      <c r="D338" s="2">
        <f>IF((B338+C338)&lt;'Loan Details'!$D$7,(B338+C338),'Loan Details'!$D$7)</f>
        <v>4768.3896283398362</v>
      </c>
      <c r="E338" s="2">
        <f t="shared" si="45"/>
        <v>114204.58</v>
      </c>
      <c r="F338" s="8">
        <f t="shared" si="46"/>
        <v>0.91731502493908612</v>
      </c>
      <c r="G338" s="7">
        <f t="shared" si="47"/>
        <v>27</v>
      </c>
      <c r="H338" s="7">
        <f t="shared" si="48"/>
        <v>334</v>
      </c>
      <c r="I338" s="2">
        <f t="shared" si="53"/>
        <v>118578.7</v>
      </c>
      <c r="J338" s="2">
        <f>I338*('Loan Details'!$D$6/12)</f>
        <v>394.27417749999995</v>
      </c>
      <c r="K338" s="2">
        <f>IF((I338+J338)&lt;'Loan Details'!$D$7,(I338+J338),'Loan Details'!$D$7)</f>
        <v>4768.3896283398362</v>
      </c>
      <c r="L338" s="2">
        <f>IF(I338+J338-K338=0,0,'Loan Details'!$D$12)</f>
        <v>0</v>
      </c>
      <c r="M338" s="2">
        <f t="shared" si="49"/>
        <v>114204.58</v>
      </c>
      <c r="N338" s="8">
        <f t="shared" si="50"/>
        <v>0.91731502493908612</v>
      </c>
    </row>
    <row r="339" spans="1:14" x14ac:dyDescent="0.2">
      <c r="A339" s="7">
        <f t="shared" si="51"/>
        <v>335</v>
      </c>
      <c r="B339" s="2">
        <f t="shared" si="52"/>
        <v>114204.58</v>
      </c>
      <c r="C339" s="2">
        <f>B339*('Loan Details'!$D$6/12)</f>
        <v>379.73022850000001</v>
      </c>
      <c r="D339" s="2">
        <f>IF((B339+C339)&lt;'Loan Details'!$D$7,(B339+C339),'Loan Details'!$D$7)</f>
        <v>4768.3896283398362</v>
      </c>
      <c r="E339" s="2">
        <f t="shared" si="45"/>
        <v>109815.92</v>
      </c>
      <c r="F339" s="8">
        <f t="shared" si="46"/>
        <v>0.92036510056913978</v>
      </c>
      <c r="G339" s="7">
        <f t="shared" si="47"/>
        <v>27</v>
      </c>
      <c r="H339" s="7">
        <f t="shared" si="48"/>
        <v>335</v>
      </c>
      <c r="I339" s="2">
        <f t="shared" si="53"/>
        <v>114204.58</v>
      </c>
      <c r="J339" s="2">
        <f>I339*('Loan Details'!$D$6/12)</f>
        <v>379.73022850000001</v>
      </c>
      <c r="K339" s="2">
        <f>IF((I339+J339)&lt;'Loan Details'!$D$7,(I339+J339),'Loan Details'!$D$7)</f>
        <v>4768.3896283398362</v>
      </c>
      <c r="L339" s="2">
        <f>IF(I339+J339-K339=0,0,'Loan Details'!$D$12)</f>
        <v>0</v>
      </c>
      <c r="M339" s="2">
        <f t="shared" si="49"/>
        <v>109815.92</v>
      </c>
      <c r="N339" s="8">
        <f t="shared" si="50"/>
        <v>0.92036510056913978</v>
      </c>
    </row>
    <row r="340" spans="1:14" x14ac:dyDescent="0.2">
      <c r="A340" s="7">
        <f t="shared" si="51"/>
        <v>336</v>
      </c>
      <c r="B340" s="2">
        <f t="shared" si="52"/>
        <v>109815.92</v>
      </c>
      <c r="C340" s="2">
        <f>B340*('Loan Details'!$D$6/12)</f>
        <v>365.13793399999997</v>
      </c>
      <c r="D340" s="2">
        <f>IF((B340+C340)&lt;'Loan Details'!$D$7,(B340+C340),'Loan Details'!$D$7)</f>
        <v>4768.3896283398362</v>
      </c>
      <c r="E340" s="2">
        <f t="shared" si="45"/>
        <v>105412.66</v>
      </c>
      <c r="F340" s="8">
        <f t="shared" si="46"/>
        <v>0.92342531494702407</v>
      </c>
      <c r="G340" s="7">
        <f t="shared" si="47"/>
        <v>28</v>
      </c>
      <c r="H340" s="7">
        <f t="shared" si="48"/>
        <v>336</v>
      </c>
      <c r="I340" s="2">
        <f t="shared" si="53"/>
        <v>109815.92</v>
      </c>
      <c r="J340" s="2">
        <f>I340*('Loan Details'!$D$6/12)</f>
        <v>365.13793399999997</v>
      </c>
      <c r="K340" s="2">
        <f>IF((I340+J340)&lt;'Loan Details'!$D$7,(I340+J340),'Loan Details'!$D$7)</f>
        <v>4768.3896283398362</v>
      </c>
      <c r="L340" s="2">
        <f>IF(I340+J340-K340=0,0,'Loan Details'!$D$12)</f>
        <v>0</v>
      </c>
      <c r="M340" s="2">
        <f t="shared" si="49"/>
        <v>105412.66</v>
      </c>
      <c r="N340" s="8">
        <f t="shared" si="50"/>
        <v>0.92342531494702407</v>
      </c>
    </row>
    <row r="341" spans="1:14" x14ac:dyDescent="0.2">
      <c r="A341" s="7">
        <f t="shared" si="51"/>
        <v>337</v>
      </c>
      <c r="B341" s="2">
        <f t="shared" si="52"/>
        <v>105412.66</v>
      </c>
      <c r="C341" s="2">
        <f>B341*('Loan Details'!$D$6/12)</f>
        <v>350.4970945</v>
      </c>
      <c r="D341" s="2">
        <f>IF((B341+C341)&lt;'Loan Details'!$D$7,(B341+C341),'Loan Details'!$D$7)</f>
        <v>4768.3896283398362</v>
      </c>
      <c r="E341" s="2">
        <f t="shared" si="45"/>
        <v>100994.76</v>
      </c>
      <c r="F341" s="8">
        <f t="shared" si="46"/>
        <v>0.92649570991076302</v>
      </c>
      <c r="G341" s="7">
        <f t="shared" si="47"/>
        <v>28</v>
      </c>
      <c r="H341" s="7">
        <f t="shared" si="48"/>
        <v>337</v>
      </c>
      <c r="I341" s="2">
        <f t="shared" si="53"/>
        <v>105412.66</v>
      </c>
      <c r="J341" s="2">
        <f>I341*('Loan Details'!$D$6/12)</f>
        <v>350.4970945</v>
      </c>
      <c r="K341" s="2">
        <f>IF((I341+J341)&lt;'Loan Details'!$D$7,(I341+J341),'Loan Details'!$D$7)</f>
        <v>4768.3896283398362</v>
      </c>
      <c r="L341" s="2">
        <f>IF(I341+J341-K341=0,0,'Loan Details'!$D$12)</f>
        <v>0</v>
      </c>
      <c r="M341" s="2">
        <f t="shared" si="49"/>
        <v>100994.76</v>
      </c>
      <c r="N341" s="8">
        <f t="shared" si="50"/>
        <v>0.92649570991076302</v>
      </c>
    </row>
    <row r="342" spans="1:14" x14ac:dyDescent="0.2">
      <c r="A342" s="7">
        <f t="shared" si="51"/>
        <v>338</v>
      </c>
      <c r="B342" s="2">
        <f t="shared" si="52"/>
        <v>100994.76</v>
      </c>
      <c r="C342" s="2">
        <f>B342*('Loan Details'!$D$6/12)</f>
        <v>335.80757699999998</v>
      </c>
      <c r="D342" s="2">
        <f>IF((B342+C342)&lt;'Loan Details'!$D$7,(B342+C342),'Loan Details'!$D$7)</f>
        <v>4768.3896283398362</v>
      </c>
      <c r="E342" s="2">
        <f t="shared" si="45"/>
        <v>96562.17</v>
      </c>
      <c r="F342" s="8">
        <f t="shared" si="46"/>
        <v>0.9295763133523729</v>
      </c>
      <c r="G342" s="7">
        <f t="shared" si="47"/>
        <v>28</v>
      </c>
      <c r="H342" s="7">
        <f t="shared" si="48"/>
        <v>338</v>
      </c>
      <c r="I342" s="2">
        <f t="shared" si="53"/>
        <v>100994.76</v>
      </c>
      <c r="J342" s="2">
        <f>I342*('Loan Details'!$D$6/12)</f>
        <v>335.80757699999998</v>
      </c>
      <c r="K342" s="2">
        <f>IF((I342+J342)&lt;'Loan Details'!$D$7,(I342+J342),'Loan Details'!$D$7)</f>
        <v>4768.3896283398362</v>
      </c>
      <c r="L342" s="2">
        <f>IF(I342+J342-K342=0,0,'Loan Details'!$D$12)</f>
        <v>0</v>
      </c>
      <c r="M342" s="2">
        <f t="shared" si="49"/>
        <v>96562.17</v>
      </c>
      <c r="N342" s="8">
        <f t="shared" si="50"/>
        <v>0.9295763133523729</v>
      </c>
    </row>
    <row r="343" spans="1:14" x14ac:dyDescent="0.2">
      <c r="A343" s="7">
        <f t="shared" si="51"/>
        <v>339</v>
      </c>
      <c r="B343" s="2">
        <f t="shared" si="52"/>
        <v>96562.17</v>
      </c>
      <c r="C343" s="2">
        <f>B343*('Loan Details'!$D$6/12)</f>
        <v>321.06921524999996</v>
      </c>
      <c r="D343" s="2">
        <f>IF((B343+C343)&lt;'Loan Details'!$D$7,(B343+C343),'Loan Details'!$D$7)</f>
        <v>4768.3896283398362</v>
      </c>
      <c r="E343" s="2">
        <f t="shared" si="45"/>
        <v>92114.84</v>
      </c>
      <c r="F343" s="8">
        <f t="shared" si="46"/>
        <v>0.93266716013687345</v>
      </c>
      <c r="G343" s="7">
        <f t="shared" si="47"/>
        <v>28</v>
      </c>
      <c r="H343" s="7">
        <f t="shared" si="48"/>
        <v>339</v>
      </c>
      <c r="I343" s="2">
        <f t="shared" si="53"/>
        <v>96562.17</v>
      </c>
      <c r="J343" s="2">
        <f>I343*('Loan Details'!$D$6/12)</f>
        <v>321.06921524999996</v>
      </c>
      <c r="K343" s="2">
        <f>IF((I343+J343)&lt;'Loan Details'!$D$7,(I343+J343),'Loan Details'!$D$7)</f>
        <v>4768.3896283398362</v>
      </c>
      <c r="L343" s="2">
        <f>IF(I343+J343-K343=0,0,'Loan Details'!$D$12)</f>
        <v>0</v>
      </c>
      <c r="M343" s="2">
        <f t="shared" si="49"/>
        <v>92114.84</v>
      </c>
      <c r="N343" s="8">
        <f t="shared" si="50"/>
        <v>0.93266716013687345</v>
      </c>
    </row>
    <row r="344" spans="1:14" x14ac:dyDescent="0.2">
      <c r="A344" s="7">
        <f t="shared" si="51"/>
        <v>340</v>
      </c>
      <c r="B344" s="2">
        <f t="shared" si="52"/>
        <v>92114.84</v>
      </c>
      <c r="C344" s="2">
        <f>B344*('Loan Details'!$D$6/12)</f>
        <v>306.28184299999998</v>
      </c>
      <c r="D344" s="2">
        <f>IF((B344+C344)&lt;'Loan Details'!$D$7,(B344+C344),'Loan Details'!$D$7)</f>
        <v>4768.3896283398362</v>
      </c>
      <c r="E344" s="2">
        <f t="shared" si="45"/>
        <v>87652.73</v>
      </c>
      <c r="F344" s="8">
        <f t="shared" si="46"/>
        <v>0.93576828512928478</v>
      </c>
      <c r="G344" s="7">
        <f t="shared" si="47"/>
        <v>28</v>
      </c>
      <c r="H344" s="7">
        <f t="shared" si="48"/>
        <v>340</v>
      </c>
      <c r="I344" s="2">
        <f t="shared" si="53"/>
        <v>92114.84</v>
      </c>
      <c r="J344" s="2">
        <f>I344*('Loan Details'!$D$6/12)</f>
        <v>306.28184299999998</v>
      </c>
      <c r="K344" s="2">
        <f>IF((I344+J344)&lt;'Loan Details'!$D$7,(I344+J344),'Loan Details'!$D$7)</f>
        <v>4768.3896283398362</v>
      </c>
      <c r="L344" s="2">
        <f>IF(I344+J344-K344=0,0,'Loan Details'!$D$12)</f>
        <v>0</v>
      </c>
      <c r="M344" s="2">
        <f t="shared" si="49"/>
        <v>87652.73</v>
      </c>
      <c r="N344" s="8">
        <f t="shared" si="50"/>
        <v>0.93576828512928478</v>
      </c>
    </row>
    <row r="345" spans="1:14" x14ac:dyDescent="0.2">
      <c r="A345" s="7">
        <f t="shared" si="51"/>
        <v>341</v>
      </c>
      <c r="B345" s="2">
        <f t="shared" si="52"/>
        <v>87652.73</v>
      </c>
      <c r="C345" s="2">
        <f>B345*('Loan Details'!$D$6/12)</f>
        <v>291.44532724999999</v>
      </c>
      <c r="D345" s="2">
        <f>IF((B345+C345)&lt;'Loan Details'!$D$7,(B345+C345),'Loan Details'!$D$7)</f>
        <v>4768.3896283398362</v>
      </c>
      <c r="E345" s="2">
        <f t="shared" si="45"/>
        <v>83175.78</v>
      </c>
      <c r="F345" s="8">
        <f t="shared" si="46"/>
        <v>0.93887971622162314</v>
      </c>
      <c r="G345" s="7">
        <f t="shared" si="47"/>
        <v>28</v>
      </c>
      <c r="H345" s="7">
        <f t="shared" si="48"/>
        <v>341</v>
      </c>
      <c r="I345" s="2">
        <f t="shared" si="53"/>
        <v>87652.73</v>
      </c>
      <c r="J345" s="2">
        <f>I345*('Loan Details'!$D$6/12)</f>
        <v>291.44532724999999</v>
      </c>
      <c r="K345" s="2">
        <f>IF((I345+J345)&lt;'Loan Details'!$D$7,(I345+J345),'Loan Details'!$D$7)</f>
        <v>4768.3896283398362</v>
      </c>
      <c r="L345" s="2">
        <f>IF(I345+J345-K345=0,0,'Loan Details'!$D$12)</f>
        <v>0</v>
      </c>
      <c r="M345" s="2">
        <f t="shared" si="49"/>
        <v>83175.78</v>
      </c>
      <c r="N345" s="8">
        <f t="shared" si="50"/>
        <v>0.93887971622162314</v>
      </c>
    </row>
    <row r="346" spans="1:14" x14ac:dyDescent="0.2">
      <c r="A346" s="7">
        <f t="shared" si="51"/>
        <v>342</v>
      </c>
      <c r="B346" s="2">
        <f t="shared" si="52"/>
        <v>83175.78</v>
      </c>
      <c r="C346" s="2">
        <f>B346*('Loan Details'!$D$6/12)</f>
        <v>276.55946849999998</v>
      </c>
      <c r="D346" s="2">
        <f>IF((B346+C346)&lt;'Loan Details'!$D$7,(B346+C346),'Loan Details'!$D$7)</f>
        <v>4768.3896283398362</v>
      </c>
      <c r="E346" s="2">
        <f t="shared" si="45"/>
        <v>78683.94</v>
      </c>
      <c r="F346" s="8">
        <f t="shared" si="46"/>
        <v>0.94200149525191235</v>
      </c>
      <c r="G346" s="7">
        <f t="shared" si="47"/>
        <v>28</v>
      </c>
      <c r="H346" s="7">
        <f t="shared" si="48"/>
        <v>342</v>
      </c>
      <c r="I346" s="2">
        <f t="shared" si="53"/>
        <v>83175.78</v>
      </c>
      <c r="J346" s="2">
        <f>I346*('Loan Details'!$D$6/12)</f>
        <v>276.55946849999998</v>
      </c>
      <c r="K346" s="2">
        <f>IF((I346+J346)&lt;'Loan Details'!$D$7,(I346+J346),'Loan Details'!$D$7)</f>
        <v>4768.3896283398362</v>
      </c>
      <c r="L346" s="2">
        <f>IF(I346+J346-K346=0,0,'Loan Details'!$D$12)</f>
        <v>0</v>
      </c>
      <c r="M346" s="2">
        <f t="shared" si="49"/>
        <v>78683.94</v>
      </c>
      <c r="N346" s="8">
        <f t="shared" si="50"/>
        <v>0.94200149525191235</v>
      </c>
    </row>
    <row r="347" spans="1:14" x14ac:dyDescent="0.2">
      <c r="A347" s="7">
        <f t="shared" si="51"/>
        <v>343</v>
      </c>
      <c r="B347" s="2">
        <f t="shared" si="52"/>
        <v>78683.94</v>
      </c>
      <c r="C347" s="2">
        <f>B347*('Loan Details'!$D$6/12)</f>
        <v>261.6241005</v>
      </c>
      <c r="D347" s="2">
        <f>IF((B347+C347)&lt;'Loan Details'!$D$7,(B347+C347),'Loan Details'!$D$7)</f>
        <v>4768.3896283398362</v>
      </c>
      <c r="E347" s="2">
        <f t="shared" si="45"/>
        <v>74177.17</v>
      </c>
      <c r="F347" s="8">
        <f t="shared" si="46"/>
        <v>0.94513365708517261</v>
      </c>
      <c r="G347" s="7">
        <f t="shared" si="47"/>
        <v>28</v>
      </c>
      <c r="H347" s="7">
        <f t="shared" si="48"/>
        <v>343</v>
      </c>
      <c r="I347" s="2">
        <f t="shared" si="53"/>
        <v>78683.94</v>
      </c>
      <c r="J347" s="2">
        <f>I347*('Loan Details'!$D$6/12)</f>
        <v>261.6241005</v>
      </c>
      <c r="K347" s="2">
        <f>IF((I347+J347)&lt;'Loan Details'!$D$7,(I347+J347),'Loan Details'!$D$7)</f>
        <v>4768.3896283398362</v>
      </c>
      <c r="L347" s="2">
        <f>IF(I347+J347-K347=0,0,'Loan Details'!$D$12)</f>
        <v>0</v>
      </c>
      <c r="M347" s="2">
        <f t="shared" si="49"/>
        <v>74177.17</v>
      </c>
      <c r="N347" s="8">
        <f t="shared" si="50"/>
        <v>0.94513365708517261</v>
      </c>
    </row>
    <row r="348" spans="1:14" x14ac:dyDescent="0.2">
      <c r="A348" s="7">
        <f t="shared" si="51"/>
        <v>344</v>
      </c>
      <c r="B348" s="2">
        <f t="shared" si="52"/>
        <v>74177.17</v>
      </c>
      <c r="C348" s="2">
        <f>B348*('Loan Details'!$D$6/12)</f>
        <v>246.63909024999998</v>
      </c>
      <c r="D348" s="2">
        <f>IF((B348+C348)&lt;'Loan Details'!$D$7,(B348+C348),'Loan Details'!$D$7)</f>
        <v>4768.3896283398362</v>
      </c>
      <c r="E348" s="2">
        <f t="shared" si="45"/>
        <v>69655.41</v>
      </c>
      <c r="F348" s="8">
        <f t="shared" si="46"/>
        <v>0.94827622961341984</v>
      </c>
      <c r="G348" s="7">
        <f t="shared" si="47"/>
        <v>28</v>
      </c>
      <c r="H348" s="7">
        <f t="shared" si="48"/>
        <v>344</v>
      </c>
      <c r="I348" s="2">
        <f t="shared" si="53"/>
        <v>74177.17</v>
      </c>
      <c r="J348" s="2">
        <f>I348*('Loan Details'!$D$6/12)</f>
        <v>246.63909024999998</v>
      </c>
      <c r="K348" s="2">
        <f>IF((I348+J348)&lt;'Loan Details'!$D$7,(I348+J348),'Loan Details'!$D$7)</f>
        <v>4768.3896283398362</v>
      </c>
      <c r="L348" s="2">
        <f>IF(I348+J348-K348=0,0,'Loan Details'!$D$12)</f>
        <v>0</v>
      </c>
      <c r="M348" s="2">
        <f t="shared" si="49"/>
        <v>69655.41</v>
      </c>
      <c r="N348" s="8">
        <f t="shared" si="50"/>
        <v>0.94827622961341984</v>
      </c>
    </row>
    <row r="349" spans="1:14" x14ac:dyDescent="0.2">
      <c r="A349" s="7">
        <f t="shared" si="51"/>
        <v>345</v>
      </c>
      <c r="B349" s="2">
        <f t="shared" si="52"/>
        <v>69655.41</v>
      </c>
      <c r="C349" s="2">
        <f>B349*('Loan Details'!$D$6/12)</f>
        <v>231.60423825000001</v>
      </c>
      <c r="D349" s="2">
        <f>IF((B349+C349)&lt;'Loan Details'!$D$7,(B349+C349),'Loan Details'!$D$7)</f>
        <v>4768.3896283398362</v>
      </c>
      <c r="E349" s="2">
        <f t="shared" si="45"/>
        <v>65118.62</v>
      </c>
      <c r="F349" s="8">
        <f t="shared" si="46"/>
        <v>0.9514292546746782</v>
      </c>
      <c r="G349" s="7">
        <f t="shared" si="47"/>
        <v>28</v>
      </c>
      <c r="H349" s="7">
        <f t="shared" si="48"/>
        <v>345</v>
      </c>
      <c r="I349" s="2">
        <f t="shared" si="53"/>
        <v>69655.41</v>
      </c>
      <c r="J349" s="2">
        <f>I349*('Loan Details'!$D$6/12)</f>
        <v>231.60423825000001</v>
      </c>
      <c r="K349" s="2">
        <f>IF((I349+J349)&lt;'Loan Details'!$D$7,(I349+J349),'Loan Details'!$D$7)</f>
        <v>4768.3896283398362</v>
      </c>
      <c r="L349" s="2">
        <f>IF(I349+J349-K349=0,0,'Loan Details'!$D$12)</f>
        <v>0</v>
      </c>
      <c r="M349" s="2">
        <f t="shared" si="49"/>
        <v>65118.62</v>
      </c>
      <c r="N349" s="8">
        <f t="shared" si="50"/>
        <v>0.9514292546746782</v>
      </c>
    </row>
    <row r="350" spans="1:14" x14ac:dyDescent="0.2">
      <c r="A350" s="7">
        <f t="shared" si="51"/>
        <v>346</v>
      </c>
      <c r="B350" s="2">
        <f t="shared" si="52"/>
        <v>65118.62</v>
      </c>
      <c r="C350" s="2">
        <f>B350*('Loan Details'!$D$6/12)</f>
        <v>216.51941149999999</v>
      </c>
      <c r="D350" s="2">
        <f>IF((B350+C350)&lt;'Loan Details'!$D$7,(B350+C350),'Loan Details'!$D$7)</f>
        <v>4768.3896283398362</v>
      </c>
      <c r="E350" s="2">
        <f t="shared" si="45"/>
        <v>60566.74</v>
      </c>
      <c r="F350" s="8">
        <f t="shared" si="46"/>
        <v>0.95459276016096373</v>
      </c>
      <c r="G350" s="7">
        <f t="shared" si="47"/>
        <v>28</v>
      </c>
      <c r="H350" s="7">
        <f t="shared" si="48"/>
        <v>346</v>
      </c>
      <c r="I350" s="2">
        <f t="shared" si="53"/>
        <v>65118.62</v>
      </c>
      <c r="J350" s="2">
        <f>I350*('Loan Details'!$D$6/12)</f>
        <v>216.51941149999999</v>
      </c>
      <c r="K350" s="2">
        <f>IF((I350+J350)&lt;'Loan Details'!$D$7,(I350+J350),'Loan Details'!$D$7)</f>
        <v>4768.3896283398362</v>
      </c>
      <c r="L350" s="2">
        <f>IF(I350+J350-K350=0,0,'Loan Details'!$D$12)</f>
        <v>0</v>
      </c>
      <c r="M350" s="2">
        <f t="shared" si="49"/>
        <v>60566.74</v>
      </c>
      <c r="N350" s="8">
        <f t="shared" si="50"/>
        <v>0.95459276016096373</v>
      </c>
    </row>
    <row r="351" spans="1:14" x14ac:dyDescent="0.2">
      <c r="A351" s="7">
        <f t="shared" si="51"/>
        <v>347</v>
      </c>
      <c r="B351" s="2">
        <f t="shared" si="52"/>
        <v>60566.74</v>
      </c>
      <c r="C351" s="2">
        <f>B351*('Loan Details'!$D$6/12)</f>
        <v>201.38441049999997</v>
      </c>
      <c r="D351" s="2">
        <f>IF((B351+C351)&lt;'Loan Details'!$D$7,(B351+C351),'Loan Details'!$D$7)</f>
        <v>4768.3896283398362</v>
      </c>
      <c r="E351" s="2">
        <f t="shared" si="45"/>
        <v>55999.73</v>
      </c>
      <c r="F351" s="8">
        <f t="shared" si="46"/>
        <v>0.95776678791030045</v>
      </c>
      <c r="G351" s="7">
        <f t="shared" si="47"/>
        <v>28</v>
      </c>
      <c r="H351" s="7">
        <f t="shared" si="48"/>
        <v>347</v>
      </c>
      <c r="I351" s="2">
        <f t="shared" si="53"/>
        <v>60566.74</v>
      </c>
      <c r="J351" s="2">
        <f>I351*('Loan Details'!$D$6/12)</f>
        <v>201.38441049999997</v>
      </c>
      <c r="K351" s="2">
        <f>IF((I351+J351)&lt;'Loan Details'!$D$7,(I351+J351),'Loan Details'!$D$7)</f>
        <v>4768.3896283398362</v>
      </c>
      <c r="L351" s="2">
        <f>IF(I351+J351-K351=0,0,'Loan Details'!$D$12)</f>
        <v>0</v>
      </c>
      <c r="M351" s="2">
        <f t="shared" si="49"/>
        <v>55999.73</v>
      </c>
      <c r="N351" s="8">
        <f t="shared" si="50"/>
        <v>0.95776678791030045</v>
      </c>
    </row>
    <row r="352" spans="1:14" x14ac:dyDescent="0.2">
      <c r="A352" s="7">
        <f t="shared" si="51"/>
        <v>348</v>
      </c>
      <c r="B352" s="2">
        <f t="shared" si="52"/>
        <v>55999.73</v>
      </c>
      <c r="C352" s="2">
        <f>B352*('Loan Details'!$D$6/12)</f>
        <v>186.19910225000001</v>
      </c>
      <c r="D352" s="2">
        <f>IF((B352+C352)&lt;'Loan Details'!$D$7,(B352+C352),'Loan Details'!$D$7)</f>
        <v>4768.3896283398362</v>
      </c>
      <c r="E352" s="2">
        <f t="shared" si="45"/>
        <v>51417.53</v>
      </c>
      <c r="F352" s="8">
        <f t="shared" si="46"/>
        <v>0.96095136581470442</v>
      </c>
      <c r="G352" s="7">
        <f t="shared" si="47"/>
        <v>29</v>
      </c>
      <c r="H352" s="7">
        <f t="shared" si="48"/>
        <v>348</v>
      </c>
      <c r="I352" s="2">
        <f t="shared" si="53"/>
        <v>55999.73</v>
      </c>
      <c r="J352" s="2">
        <f>I352*('Loan Details'!$D$6/12)</f>
        <v>186.19910225000001</v>
      </c>
      <c r="K352" s="2">
        <f>IF((I352+J352)&lt;'Loan Details'!$D$7,(I352+J352),'Loan Details'!$D$7)</f>
        <v>4768.3896283398362</v>
      </c>
      <c r="L352" s="2">
        <f>IF(I352+J352-K352=0,0,'Loan Details'!$D$12)</f>
        <v>0</v>
      </c>
      <c r="M352" s="2">
        <f t="shared" si="49"/>
        <v>51417.53</v>
      </c>
      <c r="N352" s="8">
        <f t="shared" si="50"/>
        <v>0.96095136581470442</v>
      </c>
    </row>
    <row r="353" spans="1:14" x14ac:dyDescent="0.2">
      <c r="A353" s="7">
        <f t="shared" si="51"/>
        <v>349</v>
      </c>
      <c r="B353" s="2">
        <f t="shared" si="52"/>
        <v>51417.53</v>
      </c>
      <c r="C353" s="2">
        <f>B353*('Loan Details'!$D$6/12)</f>
        <v>170.96328724999998</v>
      </c>
      <c r="D353" s="2">
        <f>IF((B353+C353)&lt;'Loan Details'!$D$7,(B353+C353),'Loan Details'!$D$7)</f>
        <v>4768.3896283398362</v>
      </c>
      <c r="E353" s="2">
        <f t="shared" si="45"/>
        <v>46820.1</v>
      </c>
      <c r="F353" s="8">
        <f t="shared" si="46"/>
        <v>0.96414653571219966</v>
      </c>
      <c r="G353" s="7">
        <f t="shared" si="47"/>
        <v>29</v>
      </c>
      <c r="H353" s="7">
        <f t="shared" si="48"/>
        <v>349</v>
      </c>
      <c r="I353" s="2">
        <f t="shared" si="53"/>
        <v>51417.53</v>
      </c>
      <c r="J353" s="2">
        <f>I353*('Loan Details'!$D$6/12)</f>
        <v>170.96328724999998</v>
      </c>
      <c r="K353" s="2">
        <f>IF((I353+J353)&lt;'Loan Details'!$D$7,(I353+J353),'Loan Details'!$D$7)</f>
        <v>4768.3896283398362</v>
      </c>
      <c r="L353" s="2">
        <f>IF(I353+J353-K353=0,0,'Loan Details'!$D$12)</f>
        <v>0</v>
      </c>
      <c r="M353" s="2">
        <f t="shared" si="49"/>
        <v>46820.1</v>
      </c>
      <c r="N353" s="8">
        <f t="shared" si="50"/>
        <v>0.96414653571219966</v>
      </c>
    </row>
    <row r="354" spans="1:14" x14ac:dyDescent="0.2">
      <c r="A354" s="7">
        <f t="shared" si="51"/>
        <v>350</v>
      </c>
      <c r="B354" s="2">
        <f t="shared" si="52"/>
        <v>46820.1</v>
      </c>
      <c r="C354" s="2">
        <f>B354*('Loan Details'!$D$6/12)</f>
        <v>155.67683249999999</v>
      </c>
      <c r="D354" s="2">
        <f>IF((B354+C354)&lt;'Loan Details'!$D$7,(B354+C354),'Loan Details'!$D$7)</f>
        <v>4768.3896283398362</v>
      </c>
      <c r="E354" s="2">
        <f t="shared" si="45"/>
        <v>42207.38</v>
      </c>
      <c r="F354" s="8">
        <f t="shared" si="46"/>
        <v>0.96735232549480221</v>
      </c>
      <c r="G354" s="7">
        <f t="shared" si="47"/>
        <v>29</v>
      </c>
      <c r="H354" s="7">
        <f t="shared" si="48"/>
        <v>350</v>
      </c>
      <c r="I354" s="2">
        <f t="shared" si="53"/>
        <v>46820.1</v>
      </c>
      <c r="J354" s="2">
        <f>I354*('Loan Details'!$D$6/12)</f>
        <v>155.67683249999999</v>
      </c>
      <c r="K354" s="2">
        <f>IF((I354+J354)&lt;'Loan Details'!$D$7,(I354+J354),'Loan Details'!$D$7)</f>
        <v>4768.3896283398362</v>
      </c>
      <c r="L354" s="2">
        <f>IF(I354+J354-K354=0,0,'Loan Details'!$D$12)</f>
        <v>0</v>
      </c>
      <c r="M354" s="2">
        <f t="shared" si="49"/>
        <v>42207.38</v>
      </c>
      <c r="N354" s="8">
        <f t="shared" si="50"/>
        <v>0.96735232549480221</v>
      </c>
    </row>
    <row r="355" spans="1:14" x14ac:dyDescent="0.2">
      <c r="A355" s="7">
        <f t="shared" si="51"/>
        <v>351</v>
      </c>
      <c r="B355" s="2">
        <f t="shared" si="52"/>
        <v>42207.38</v>
      </c>
      <c r="C355" s="2">
        <f>B355*('Loan Details'!$D$6/12)</f>
        <v>140.33953849999997</v>
      </c>
      <c r="D355" s="2">
        <f>IF((B355+C355)&lt;'Loan Details'!$D$7,(B355+C355),'Loan Details'!$D$7)</f>
        <v>4768.3896283398362</v>
      </c>
      <c r="E355" s="2">
        <f t="shared" si="45"/>
        <v>37579.32</v>
      </c>
      <c r="F355" s="8">
        <f t="shared" si="46"/>
        <v>0.97056877700053623</v>
      </c>
      <c r="G355" s="7">
        <f t="shared" si="47"/>
        <v>29</v>
      </c>
      <c r="H355" s="7">
        <f t="shared" si="48"/>
        <v>351</v>
      </c>
      <c r="I355" s="2">
        <f t="shared" si="53"/>
        <v>42207.38</v>
      </c>
      <c r="J355" s="2">
        <f>I355*('Loan Details'!$D$6/12)</f>
        <v>140.33953849999997</v>
      </c>
      <c r="K355" s="2">
        <f>IF((I355+J355)&lt;'Loan Details'!$D$7,(I355+J355),'Loan Details'!$D$7)</f>
        <v>4768.3896283398362</v>
      </c>
      <c r="L355" s="2">
        <f>IF(I355+J355-K355=0,0,'Loan Details'!$D$12)</f>
        <v>0</v>
      </c>
      <c r="M355" s="2">
        <f t="shared" si="49"/>
        <v>37579.32</v>
      </c>
      <c r="N355" s="8">
        <f t="shared" si="50"/>
        <v>0.97056877700053623</v>
      </c>
    </row>
    <row r="356" spans="1:14" x14ac:dyDescent="0.2">
      <c r="A356" s="7">
        <f t="shared" si="51"/>
        <v>352</v>
      </c>
      <c r="B356" s="2">
        <f t="shared" si="52"/>
        <v>37579.32</v>
      </c>
      <c r="C356" s="2">
        <f>B356*('Loan Details'!$D$6/12)</f>
        <v>124.95123899999999</v>
      </c>
      <c r="D356" s="2">
        <f>IF((B356+C356)&lt;'Loan Details'!$D$7,(B356+C356),'Loan Details'!$D$7)</f>
        <v>4768.3896283398362</v>
      </c>
      <c r="E356" s="2">
        <f t="shared" si="45"/>
        <v>32935.879999999997</v>
      </c>
      <c r="F356" s="8">
        <f t="shared" si="46"/>
        <v>0.9737959250944217</v>
      </c>
      <c r="G356" s="7">
        <f t="shared" si="47"/>
        <v>29</v>
      </c>
      <c r="H356" s="7">
        <f t="shared" si="48"/>
        <v>352</v>
      </c>
      <c r="I356" s="2">
        <f t="shared" si="53"/>
        <v>37579.32</v>
      </c>
      <c r="J356" s="2">
        <f>I356*('Loan Details'!$D$6/12)</f>
        <v>124.95123899999999</v>
      </c>
      <c r="K356" s="2">
        <f>IF((I356+J356)&lt;'Loan Details'!$D$7,(I356+J356),'Loan Details'!$D$7)</f>
        <v>4768.3896283398362</v>
      </c>
      <c r="L356" s="2">
        <f>IF(I356+J356-K356=0,0,'Loan Details'!$D$12)</f>
        <v>0</v>
      </c>
      <c r="M356" s="2">
        <f t="shared" si="49"/>
        <v>32935.879999999997</v>
      </c>
      <c r="N356" s="8">
        <f t="shared" si="50"/>
        <v>0.9737959250944217</v>
      </c>
    </row>
    <row r="357" spans="1:14" x14ac:dyDescent="0.2">
      <c r="A357" s="7">
        <f t="shared" si="51"/>
        <v>353</v>
      </c>
      <c r="B357" s="2">
        <f t="shared" si="52"/>
        <v>32935.879999999997</v>
      </c>
      <c r="C357" s="2">
        <f>B357*('Loan Details'!$D$6/12)</f>
        <v>109.51180099999999</v>
      </c>
      <c r="D357" s="2">
        <f>IF((B357+C357)&lt;'Loan Details'!$D$7,(B357+C357),'Loan Details'!$D$7)</f>
        <v>4768.3896283398362</v>
      </c>
      <c r="E357" s="2">
        <f t="shared" si="45"/>
        <v>28277</v>
      </c>
      <c r="F357" s="8">
        <f t="shared" si="46"/>
        <v>0.97703379766847454</v>
      </c>
      <c r="G357" s="7">
        <f t="shared" si="47"/>
        <v>29</v>
      </c>
      <c r="H357" s="7">
        <f t="shared" si="48"/>
        <v>353</v>
      </c>
      <c r="I357" s="2">
        <f t="shared" si="53"/>
        <v>32935.879999999997</v>
      </c>
      <c r="J357" s="2">
        <f>I357*('Loan Details'!$D$6/12)</f>
        <v>109.51180099999999</v>
      </c>
      <c r="K357" s="2">
        <f>IF((I357+J357)&lt;'Loan Details'!$D$7,(I357+J357),'Loan Details'!$D$7)</f>
        <v>4768.3896283398362</v>
      </c>
      <c r="L357" s="2">
        <f>IF(I357+J357-K357=0,0,'Loan Details'!$D$12)</f>
        <v>0</v>
      </c>
      <c r="M357" s="2">
        <f t="shared" si="49"/>
        <v>28277</v>
      </c>
      <c r="N357" s="8">
        <f t="shared" si="50"/>
        <v>0.97703379766847454</v>
      </c>
    </row>
    <row r="358" spans="1:14" x14ac:dyDescent="0.2">
      <c r="A358" s="7">
        <f t="shared" si="51"/>
        <v>354</v>
      </c>
      <c r="B358" s="2">
        <f t="shared" si="52"/>
        <v>28277</v>
      </c>
      <c r="C358" s="2">
        <f>B358*('Loan Details'!$D$6/12)</f>
        <v>94.021024999999995</v>
      </c>
      <c r="D358" s="2">
        <f>IF((B358+C358)&lt;'Loan Details'!$D$7,(B358+C358),'Loan Details'!$D$7)</f>
        <v>4768.3896283398362</v>
      </c>
      <c r="E358" s="2">
        <f t="shared" si="45"/>
        <v>23602.63</v>
      </c>
      <c r="F358" s="8">
        <f t="shared" si="46"/>
        <v>0.98028243656071901</v>
      </c>
      <c r="G358" s="7">
        <f t="shared" si="47"/>
        <v>29</v>
      </c>
      <c r="H358" s="7">
        <f t="shared" si="48"/>
        <v>354</v>
      </c>
      <c r="I358" s="2">
        <f t="shared" si="53"/>
        <v>28277</v>
      </c>
      <c r="J358" s="2">
        <f>I358*('Loan Details'!$D$6/12)</f>
        <v>94.021024999999995</v>
      </c>
      <c r="K358" s="2">
        <f>IF((I358+J358)&lt;'Loan Details'!$D$7,(I358+J358),'Loan Details'!$D$7)</f>
        <v>4768.3896283398362</v>
      </c>
      <c r="L358" s="2">
        <f>IF(I358+J358-K358=0,0,'Loan Details'!$D$12)</f>
        <v>0</v>
      </c>
      <c r="M358" s="2">
        <f t="shared" si="49"/>
        <v>23602.63</v>
      </c>
      <c r="N358" s="8">
        <f t="shared" si="50"/>
        <v>0.98028243656071901</v>
      </c>
    </row>
    <row r="359" spans="1:14" x14ac:dyDescent="0.2">
      <c r="A359" s="7">
        <f t="shared" si="51"/>
        <v>355</v>
      </c>
      <c r="B359" s="2">
        <f t="shared" si="52"/>
        <v>23602.63</v>
      </c>
      <c r="C359" s="2">
        <f>B359*('Loan Details'!$D$6/12)</f>
        <v>78.478744750000004</v>
      </c>
      <c r="D359" s="2">
        <f>IF((B359+C359)&lt;'Loan Details'!$D$7,(B359+C359),'Loan Details'!$D$7)</f>
        <v>4768.3896283398362</v>
      </c>
      <c r="E359" s="2">
        <f t="shared" si="45"/>
        <v>18912.71</v>
      </c>
      <c r="F359" s="8">
        <f t="shared" si="46"/>
        <v>0.98354187663617509</v>
      </c>
      <c r="G359" s="7">
        <f t="shared" si="47"/>
        <v>29</v>
      </c>
      <c r="H359" s="7">
        <f t="shared" si="48"/>
        <v>355</v>
      </c>
      <c r="I359" s="2">
        <f t="shared" si="53"/>
        <v>23602.63</v>
      </c>
      <c r="J359" s="2">
        <f>I359*('Loan Details'!$D$6/12)</f>
        <v>78.478744750000004</v>
      </c>
      <c r="K359" s="2">
        <f>IF((I359+J359)&lt;'Loan Details'!$D$7,(I359+J359),'Loan Details'!$D$7)</f>
        <v>4768.3896283398362</v>
      </c>
      <c r="L359" s="2">
        <f>IF(I359+J359-K359=0,0,'Loan Details'!$D$12)</f>
        <v>0</v>
      </c>
      <c r="M359" s="2">
        <f t="shared" si="49"/>
        <v>18912.71</v>
      </c>
      <c r="N359" s="8">
        <f t="shared" si="50"/>
        <v>0.98354187663617509</v>
      </c>
    </row>
    <row r="360" spans="1:14" x14ac:dyDescent="0.2">
      <c r="A360" s="7">
        <f t="shared" si="51"/>
        <v>356</v>
      </c>
      <c r="B360" s="2">
        <f t="shared" si="52"/>
        <v>18912.71</v>
      </c>
      <c r="C360" s="2">
        <f>B360*('Loan Details'!$D$6/12)</f>
        <v>62.884760749999991</v>
      </c>
      <c r="D360" s="2">
        <f>IF((B360+C360)&lt;'Loan Details'!$D$7,(B360+C360),'Loan Details'!$D$7)</f>
        <v>4768.3896283398362</v>
      </c>
      <c r="E360" s="2">
        <f t="shared" si="45"/>
        <v>14207.2</v>
      </c>
      <c r="F360" s="8">
        <f t="shared" si="46"/>
        <v>0.98681215973286684</v>
      </c>
      <c r="G360" s="7">
        <f t="shared" si="47"/>
        <v>29</v>
      </c>
      <c r="H360" s="7">
        <f t="shared" si="48"/>
        <v>356</v>
      </c>
      <c r="I360" s="2">
        <f t="shared" si="53"/>
        <v>18912.71</v>
      </c>
      <c r="J360" s="2">
        <f>I360*('Loan Details'!$D$6/12)</f>
        <v>62.884760749999991</v>
      </c>
      <c r="K360" s="2">
        <f>IF((I360+J360)&lt;'Loan Details'!$D$7,(I360+J360),'Loan Details'!$D$7)</f>
        <v>4768.3896283398362</v>
      </c>
      <c r="L360" s="2">
        <f>IF(I360+J360-K360=0,0,'Loan Details'!$D$12)</f>
        <v>0</v>
      </c>
      <c r="M360" s="2">
        <f t="shared" si="49"/>
        <v>14207.2</v>
      </c>
      <c r="N360" s="8">
        <f t="shared" si="50"/>
        <v>0.98681215973286684</v>
      </c>
    </row>
    <row r="361" spans="1:14" x14ac:dyDescent="0.2">
      <c r="A361" s="7">
        <f t="shared" si="51"/>
        <v>357</v>
      </c>
      <c r="B361" s="2">
        <f t="shared" si="52"/>
        <v>14207.2</v>
      </c>
      <c r="C361" s="2">
        <f>B361*('Loan Details'!$D$6/12)</f>
        <v>47.238939999999999</v>
      </c>
      <c r="D361" s="2">
        <f>IF((B361+C361)&lt;'Loan Details'!$D$7,(B361+C361),'Loan Details'!$D$7)</f>
        <v>4768.3896283398362</v>
      </c>
      <c r="E361" s="2">
        <f t="shared" si="45"/>
        <v>9486.0400000000009</v>
      </c>
      <c r="F361" s="8">
        <f t="shared" si="46"/>
        <v>0.99009331374281029</v>
      </c>
      <c r="G361" s="7">
        <f t="shared" si="47"/>
        <v>29</v>
      </c>
      <c r="H361" s="7">
        <f t="shared" si="48"/>
        <v>357</v>
      </c>
      <c r="I361" s="2">
        <f t="shared" si="53"/>
        <v>14207.2</v>
      </c>
      <c r="J361" s="2">
        <f>I361*('Loan Details'!$D$6/12)</f>
        <v>47.238939999999999</v>
      </c>
      <c r="K361" s="2">
        <f>IF((I361+J361)&lt;'Loan Details'!$D$7,(I361+J361),'Loan Details'!$D$7)</f>
        <v>4768.3896283398362</v>
      </c>
      <c r="L361" s="2">
        <f>IF(I361+J361-K361=0,0,'Loan Details'!$D$12)</f>
        <v>0</v>
      </c>
      <c r="M361" s="2">
        <f t="shared" si="49"/>
        <v>9486.0400000000009</v>
      </c>
      <c r="N361" s="8">
        <f t="shared" si="50"/>
        <v>0.99009331374281029</v>
      </c>
    </row>
    <row r="362" spans="1:14" x14ac:dyDescent="0.2">
      <c r="A362" s="7">
        <f t="shared" si="51"/>
        <v>358</v>
      </c>
      <c r="B362" s="2">
        <f t="shared" si="52"/>
        <v>9486.0400000000009</v>
      </c>
      <c r="C362" s="2">
        <f>B362*('Loan Details'!$D$6/12)</f>
        <v>31.541083</v>
      </c>
      <c r="D362" s="2">
        <f>IF((B362+C362)&lt;'Loan Details'!$D$7,(B362+C362),'Loan Details'!$D$7)</f>
        <v>4768.3896283398362</v>
      </c>
      <c r="E362" s="2">
        <f t="shared" si="45"/>
        <v>4749.1899999999996</v>
      </c>
      <c r="F362" s="8">
        <f t="shared" si="46"/>
        <v>0.99338538050402958</v>
      </c>
      <c r="G362" s="7">
        <f t="shared" si="47"/>
        <v>29</v>
      </c>
      <c r="H362" s="7">
        <f t="shared" si="48"/>
        <v>358</v>
      </c>
      <c r="I362" s="2">
        <f t="shared" si="53"/>
        <v>9486.0400000000009</v>
      </c>
      <c r="J362" s="2">
        <f>I362*('Loan Details'!$D$6/12)</f>
        <v>31.541083</v>
      </c>
      <c r="K362" s="2">
        <f>IF((I362+J362)&lt;'Loan Details'!$D$7,(I362+J362),'Loan Details'!$D$7)</f>
        <v>4768.3896283398362</v>
      </c>
      <c r="L362" s="2">
        <f>IF(I362+J362-K362=0,0,'Loan Details'!$D$12)</f>
        <v>0</v>
      </c>
      <c r="M362" s="2">
        <f t="shared" si="49"/>
        <v>4749.1899999999996</v>
      </c>
      <c r="N362" s="8">
        <f t="shared" si="50"/>
        <v>0.99338538050402958</v>
      </c>
    </row>
    <row r="363" spans="1:14" x14ac:dyDescent="0.2">
      <c r="A363" s="7">
        <f t="shared" si="51"/>
        <v>359</v>
      </c>
      <c r="B363" s="2">
        <f t="shared" si="52"/>
        <v>4749.1899999999996</v>
      </c>
      <c r="C363" s="2">
        <f>B363*('Loan Details'!$D$6/12)</f>
        <v>15.791056749999997</v>
      </c>
      <c r="D363" s="2">
        <f>IF((B363+C363)&lt;'Loan Details'!$D$7,(B363+C363),'Loan Details'!$D$7)</f>
        <v>4764.9810567499999</v>
      </c>
      <c r="E363" s="2">
        <f t="shared" si="45"/>
        <v>0</v>
      </c>
      <c r="F363" s="8">
        <f t="shared" si="46"/>
        <v>0.9966860189868687</v>
      </c>
      <c r="G363" s="7">
        <f t="shared" si="47"/>
        <v>29</v>
      </c>
      <c r="H363" s="7">
        <f t="shared" si="48"/>
        <v>359</v>
      </c>
      <c r="I363" s="2">
        <f t="shared" si="53"/>
        <v>4749.1899999999996</v>
      </c>
      <c r="J363" s="2">
        <f>I363*('Loan Details'!$D$6/12)</f>
        <v>15.791056749999997</v>
      </c>
      <c r="K363" s="2">
        <f>IF((I363+J363)&lt;'Loan Details'!$D$7,(I363+J363),'Loan Details'!$D$7)</f>
        <v>4764.9810567499999</v>
      </c>
      <c r="L363" s="2">
        <f>IF(I363+J363-K363=0,0,'Loan Details'!$D$12)</f>
        <v>0</v>
      </c>
      <c r="M363" s="2">
        <f t="shared" si="49"/>
        <v>0</v>
      </c>
      <c r="N363" s="8">
        <f t="shared" si="50"/>
        <v>0.9966860189868687</v>
      </c>
    </row>
    <row r="364" spans="1:14" x14ac:dyDescent="0.2">
      <c r="A364" s="7">
        <f t="shared" si="51"/>
        <v>360</v>
      </c>
      <c r="B364" s="2">
        <f t="shared" si="52"/>
        <v>0</v>
      </c>
      <c r="C364" s="2">
        <f>B364*('Loan Details'!$D$6/12)</f>
        <v>0</v>
      </c>
      <c r="D364" s="2">
        <f>IF((B364+C364)&lt;'Loan Details'!$D$7,(B364+C364),'Loan Details'!$D$7)</f>
        <v>0</v>
      </c>
      <c r="E364" s="2">
        <f t="shared" si="45"/>
        <v>0</v>
      </c>
      <c r="F364" s="8">
        <f t="shared" si="46"/>
        <v>0</v>
      </c>
      <c r="G364" s="7">
        <f t="shared" si="47"/>
        <v>30</v>
      </c>
      <c r="H364" s="7">
        <f t="shared" si="48"/>
        <v>360</v>
      </c>
      <c r="I364" s="2">
        <f t="shared" si="53"/>
        <v>0</v>
      </c>
      <c r="J364" s="2">
        <f>I364*('Loan Details'!$D$6/12)</f>
        <v>0</v>
      </c>
      <c r="K364" s="2">
        <f>IF((I364+J364)&lt;'Loan Details'!$D$7,(I364+J364),'Loan Details'!$D$7)</f>
        <v>0</v>
      </c>
      <c r="L364" s="2">
        <f>IF(I364+J364-K364=0,0,'Loan Details'!$D$12)</f>
        <v>0</v>
      </c>
      <c r="M364" s="2">
        <f t="shared" si="49"/>
        <v>0</v>
      </c>
      <c r="N364" s="8">
        <f t="shared" si="50"/>
        <v>0</v>
      </c>
    </row>
    <row r="365" spans="1:14" x14ac:dyDescent="0.2">
      <c r="A365" s="7">
        <f t="shared" si="51"/>
        <v>361</v>
      </c>
      <c r="B365" s="2">
        <f t="shared" si="52"/>
        <v>0</v>
      </c>
      <c r="C365" s="2">
        <f>B365*('Loan Details'!$D$6/12)</f>
        <v>0</v>
      </c>
      <c r="D365" s="2">
        <f>IF((B365+C365)&lt;'Loan Details'!$D$7,(B365+C365),'Loan Details'!$D$7)</f>
        <v>0</v>
      </c>
      <c r="E365" s="2">
        <f t="shared" si="45"/>
        <v>0</v>
      </c>
      <c r="F365" s="8">
        <f t="shared" si="46"/>
        <v>0</v>
      </c>
      <c r="G365" s="7">
        <f t="shared" si="47"/>
        <v>30</v>
      </c>
      <c r="H365" s="7">
        <f t="shared" si="48"/>
        <v>361</v>
      </c>
      <c r="I365" s="2">
        <f t="shared" si="53"/>
        <v>0</v>
      </c>
      <c r="J365" s="2">
        <f>I365*('Loan Details'!$D$6/12)</f>
        <v>0</v>
      </c>
      <c r="K365" s="2">
        <f>IF((I365+J365)&lt;'Loan Details'!$D$7,(I365+J365),'Loan Details'!$D$7)</f>
        <v>0</v>
      </c>
      <c r="L365" s="2">
        <f>IF(I365+J365-K365=0,0,'Loan Details'!$D$12)</f>
        <v>0</v>
      </c>
      <c r="M365" s="2">
        <f t="shared" si="49"/>
        <v>0</v>
      </c>
      <c r="N365" s="8">
        <f t="shared" si="50"/>
        <v>0</v>
      </c>
    </row>
    <row r="366" spans="1:14" x14ac:dyDescent="0.2">
      <c r="A366" s="7">
        <f t="shared" si="51"/>
        <v>362</v>
      </c>
      <c r="B366" s="2">
        <f t="shared" si="52"/>
        <v>0</v>
      </c>
      <c r="C366" s="2">
        <f>B366*('Loan Details'!$D$6/12)</f>
        <v>0</v>
      </c>
      <c r="D366" s="2">
        <f>IF((B366+C366)&lt;'Loan Details'!$D$7,(B366+C366),'Loan Details'!$D$7)</f>
        <v>0</v>
      </c>
      <c r="E366" s="2">
        <f t="shared" si="45"/>
        <v>0</v>
      </c>
      <c r="F366" s="8">
        <f t="shared" si="46"/>
        <v>0</v>
      </c>
      <c r="G366" s="7">
        <f t="shared" si="47"/>
        <v>30</v>
      </c>
      <c r="H366" s="7">
        <f t="shared" si="48"/>
        <v>362</v>
      </c>
      <c r="I366" s="2">
        <f t="shared" si="53"/>
        <v>0</v>
      </c>
      <c r="J366" s="2">
        <f>I366*('Loan Details'!$D$6/12)</f>
        <v>0</v>
      </c>
      <c r="K366" s="2">
        <f>IF((I366+J366)&lt;'Loan Details'!$D$7,(I366+J366),'Loan Details'!$D$7)</f>
        <v>0</v>
      </c>
      <c r="L366" s="2">
        <f>IF(I366+J366-K366=0,0,'Loan Details'!$D$12)</f>
        <v>0</v>
      </c>
      <c r="M366" s="2">
        <f t="shared" si="49"/>
        <v>0</v>
      </c>
      <c r="N366" s="8">
        <f t="shared" si="50"/>
        <v>0</v>
      </c>
    </row>
    <row r="367" spans="1:14" x14ac:dyDescent="0.2">
      <c r="A367" s="7">
        <f t="shared" si="51"/>
        <v>363</v>
      </c>
      <c r="B367" s="2">
        <f t="shared" si="52"/>
        <v>0</v>
      </c>
      <c r="C367" s="2">
        <f>B367*('Loan Details'!$D$6/12)</f>
        <v>0</v>
      </c>
      <c r="D367" s="2">
        <f>IF((B367+C367)&lt;'Loan Details'!$D$7,(B367+C367),'Loan Details'!$D$7)</f>
        <v>0</v>
      </c>
      <c r="E367" s="2">
        <f t="shared" si="45"/>
        <v>0</v>
      </c>
      <c r="F367" s="8">
        <f t="shared" si="46"/>
        <v>0</v>
      </c>
      <c r="G367" s="7">
        <f t="shared" si="47"/>
        <v>30</v>
      </c>
      <c r="H367" s="7">
        <f t="shared" si="48"/>
        <v>363</v>
      </c>
      <c r="I367" s="2">
        <f t="shared" si="53"/>
        <v>0</v>
      </c>
      <c r="J367" s="2">
        <f>I367*('Loan Details'!$D$6/12)</f>
        <v>0</v>
      </c>
      <c r="K367" s="2">
        <f>IF((I367+J367)&lt;'Loan Details'!$D$7,(I367+J367),'Loan Details'!$D$7)</f>
        <v>0</v>
      </c>
      <c r="L367" s="2">
        <f>IF(I367+J367-K367=0,0,'Loan Details'!$D$12)</f>
        <v>0</v>
      </c>
      <c r="M367" s="2">
        <f t="shared" si="49"/>
        <v>0</v>
      </c>
      <c r="N367" s="8">
        <f t="shared" si="50"/>
        <v>0</v>
      </c>
    </row>
    <row r="368" spans="1:14" x14ac:dyDescent="0.2">
      <c r="A368" s="7">
        <f t="shared" si="51"/>
        <v>364</v>
      </c>
      <c r="B368" s="2">
        <f t="shared" si="52"/>
        <v>0</v>
      </c>
      <c r="C368" s="2">
        <f>B368*('Loan Details'!$D$6/12)</f>
        <v>0</v>
      </c>
      <c r="D368" s="2">
        <f>IF((B368+C368)&lt;'Loan Details'!$D$7,(B368+C368),'Loan Details'!$D$7)</f>
        <v>0</v>
      </c>
      <c r="E368" s="2">
        <f t="shared" si="45"/>
        <v>0</v>
      </c>
      <c r="F368" s="8">
        <f t="shared" si="46"/>
        <v>0</v>
      </c>
      <c r="G368" s="7">
        <f t="shared" si="47"/>
        <v>30</v>
      </c>
      <c r="H368" s="7">
        <f t="shared" si="48"/>
        <v>364</v>
      </c>
      <c r="I368" s="2">
        <f t="shared" si="53"/>
        <v>0</v>
      </c>
      <c r="J368" s="2">
        <f>I368*('Loan Details'!$D$6/12)</f>
        <v>0</v>
      </c>
      <c r="K368" s="2">
        <f>IF((I368+J368)&lt;'Loan Details'!$D$7,(I368+J368),'Loan Details'!$D$7)</f>
        <v>0</v>
      </c>
      <c r="L368" s="2">
        <f>IF(I368+J368-K368=0,0,'Loan Details'!$D$12)</f>
        <v>0</v>
      </c>
      <c r="M368" s="2">
        <f t="shared" si="49"/>
        <v>0</v>
      </c>
      <c r="N368" s="8">
        <f t="shared" si="50"/>
        <v>0</v>
      </c>
    </row>
    <row r="369" spans="1:14" x14ac:dyDescent="0.2">
      <c r="A369" s="7">
        <f t="shared" si="51"/>
        <v>365</v>
      </c>
      <c r="B369" s="2">
        <f t="shared" si="52"/>
        <v>0</v>
      </c>
      <c r="C369" s="2">
        <f>B369*('Loan Details'!$D$6/12)</f>
        <v>0</v>
      </c>
      <c r="D369" s="2">
        <f>IF((B369+C369)&lt;'Loan Details'!$D$7,(B369+C369),'Loan Details'!$D$7)</f>
        <v>0</v>
      </c>
      <c r="E369" s="2">
        <f t="shared" si="45"/>
        <v>0</v>
      </c>
      <c r="F369" s="8">
        <f t="shared" si="46"/>
        <v>0</v>
      </c>
      <c r="G369" s="7">
        <f t="shared" si="47"/>
        <v>30</v>
      </c>
      <c r="H369" s="7">
        <f t="shared" si="48"/>
        <v>365</v>
      </c>
      <c r="I369" s="2">
        <f t="shared" si="53"/>
        <v>0</v>
      </c>
      <c r="J369" s="2">
        <f>I369*('Loan Details'!$D$6/12)</f>
        <v>0</v>
      </c>
      <c r="K369" s="2">
        <f>IF((I369+J369)&lt;'Loan Details'!$D$7,(I369+J369),'Loan Details'!$D$7)</f>
        <v>0</v>
      </c>
      <c r="L369" s="2">
        <f>IF(I369+J369-K369=0,0,'Loan Details'!$D$12)</f>
        <v>0</v>
      </c>
      <c r="M369" s="2">
        <f t="shared" si="49"/>
        <v>0</v>
      </c>
      <c r="N369" s="8">
        <f t="shared" si="50"/>
        <v>0</v>
      </c>
    </row>
    <row r="370" spans="1:14" x14ac:dyDescent="0.2">
      <c r="A370" s="7">
        <f t="shared" si="51"/>
        <v>366</v>
      </c>
      <c r="B370" s="2">
        <f t="shared" si="52"/>
        <v>0</v>
      </c>
      <c r="C370" s="2">
        <f>B370*('Loan Details'!$D$6/12)</f>
        <v>0</v>
      </c>
      <c r="D370" s="2">
        <f>IF((B370+C370)&lt;'Loan Details'!$D$7,(B370+C370),'Loan Details'!$D$7)</f>
        <v>0</v>
      </c>
      <c r="E370" s="2">
        <f t="shared" si="45"/>
        <v>0</v>
      </c>
      <c r="F370" s="8">
        <f t="shared" si="46"/>
        <v>0</v>
      </c>
      <c r="G370" s="7">
        <f t="shared" si="47"/>
        <v>30</v>
      </c>
      <c r="H370" s="7">
        <f t="shared" si="48"/>
        <v>366</v>
      </c>
      <c r="I370" s="2">
        <f t="shared" si="53"/>
        <v>0</v>
      </c>
      <c r="J370" s="2">
        <f>I370*('Loan Details'!$D$6/12)</f>
        <v>0</v>
      </c>
      <c r="K370" s="2">
        <f>IF((I370+J370)&lt;'Loan Details'!$D$7,(I370+J370),'Loan Details'!$D$7)</f>
        <v>0</v>
      </c>
      <c r="L370" s="2">
        <f>IF(I370+J370-K370=0,0,'Loan Details'!$D$12)</f>
        <v>0</v>
      </c>
      <c r="M370" s="2">
        <f t="shared" si="49"/>
        <v>0</v>
      </c>
      <c r="N370" s="8">
        <f t="shared" si="50"/>
        <v>0</v>
      </c>
    </row>
    <row r="371" spans="1:14" x14ac:dyDescent="0.2">
      <c r="A371" s="7">
        <f t="shared" si="51"/>
        <v>367</v>
      </c>
      <c r="B371" s="2">
        <f t="shared" si="52"/>
        <v>0</v>
      </c>
      <c r="C371" s="2">
        <f>B371*('Loan Details'!$D$6/12)</f>
        <v>0</v>
      </c>
      <c r="D371" s="2">
        <f>IF((B371+C371)&lt;'Loan Details'!$D$7,(B371+C371),'Loan Details'!$D$7)</f>
        <v>0</v>
      </c>
      <c r="E371" s="2">
        <f t="shared" si="45"/>
        <v>0</v>
      </c>
      <c r="F371" s="8">
        <f t="shared" si="46"/>
        <v>0</v>
      </c>
      <c r="G371" s="7">
        <f t="shared" si="47"/>
        <v>30</v>
      </c>
      <c r="H371" s="7">
        <f t="shared" si="48"/>
        <v>367</v>
      </c>
      <c r="I371" s="2">
        <f t="shared" si="53"/>
        <v>0</v>
      </c>
      <c r="J371" s="2">
        <f>I371*('Loan Details'!$D$6/12)</f>
        <v>0</v>
      </c>
      <c r="K371" s="2">
        <f>IF((I371+J371)&lt;'Loan Details'!$D$7,(I371+J371),'Loan Details'!$D$7)</f>
        <v>0</v>
      </c>
      <c r="L371" s="2">
        <f>IF(I371+J371-K371=0,0,'Loan Details'!$D$12)</f>
        <v>0</v>
      </c>
      <c r="M371" s="2">
        <f t="shared" si="49"/>
        <v>0</v>
      </c>
      <c r="N371" s="8">
        <f t="shared" si="50"/>
        <v>0</v>
      </c>
    </row>
    <row r="372" spans="1:14" x14ac:dyDescent="0.2">
      <c r="A372" s="7">
        <f t="shared" si="51"/>
        <v>368</v>
      </c>
      <c r="B372" s="2">
        <f t="shared" si="52"/>
        <v>0</v>
      </c>
      <c r="C372" s="2">
        <f>B372*('Loan Details'!$D$6/12)</f>
        <v>0</v>
      </c>
      <c r="D372" s="2">
        <f>IF((B372+C372)&lt;'Loan Details'!$D$7,(B372+C372),'Loan Details'!$D$7)</f>
        <v>0</v>
      </c>
      <c r="E372" s="2">
        <f t="shared" si="45"/>
        <v>0</v>
      </c>
      <c r="F372" s="8">
        <f t="shared" si="46"/>
        <v>0</v>
      </c>
      <c r="G372" s="7">
        <f t="shared" si="47"/>
        <v>30</v>
      </c>
      <c r="H372" s="7">
        <f t="shared" si="48"/>
        <v>368</v>
      </c>
      <c r="I372" s="2">
        <f t="shared" si="53"/>
        <v>0</v>
      </c>
      <c r="J372" s="2">
        <f>I372*('Loan Details'!$D$6/12)</f>
        <v>0</v>
      </c>
      <c r="K372" s="2">
        <f>IF((I372+J372)&lt;'Loan Details'!$D$7,(I372+J372),'Loan Details'!$D$7)</f>
        <v>0</v>
      </c>
      <c r="L372" s="2">
        <f>IF(I372+J372-K372=0,0,'Loan Details'!$D$12)</f>
        <v>0</v>
      </c>
      <c r="M372" s="2">
        <f t="shared" si="49"/>
        <v>0</v>
      </c>
      <c r="N372" s="8">
        <f t="shared" si="50"/>
        <v>0</v>
      </c>
    </row>
    <row r="373" spans="1:14" x14ac:dyDescent="0.2">
      <c r="A373" s="7">
        <f t="shared" si="51"/>
        <v>369</v>
      </c>
      <c r="B373" s="2">
        <f t="shared" si="52"/>
        <v>0</v>
      </c>
      <c r="C373" s="2">
        <f>B373*('Loan Details'!$D$6/12)</f>
        <v>0</v>
      </c>
      <c r="D373" s="2">
        <f>IF((B373+C373)&lt;'Loan Details'!$D$7,(B373+C373),'Loan Details'!$D$7)</f>
        <v>0</v>
      </c>
      <c r="E373" s="2">
        <f t="shared" si="45"/>
        <v>0</v>
      </c>
      <c r="F373" s="8">
        <f t="shared" si="46"/>
        <v>0</v>
      </c>
      <c r="G373" s="7">
        <f t="shared" si="47"/>
        <v>30</v>
      </c>
      <c r="H373" s="7">
        <f t="shared" si="48"/>
        <v>369</v>
      </c>
      <c r="I373" s="2">
        <f t="shared" si="53"/>
        <v>0</v>
      </c>
      <c r="J373" s="2">
        <f>I373*('Loan Details'!$D$6/12)</f>
        <v>0</v>
      </c>
      <c r="K373" s="2">
        <f>IF((I373+J373)&lt;'Loan Details'!$D$7,(I373+J373),'Loan Details'!$D$7)</f>
        <v>0</v>
      </c>
      <c r="L373" s="2">
        <f>IF(I373+J373-K373=0,0,'Loan Details'!$D$12)</f>
        <v>0</v>
      </c>
      <c r="M373" s="2">
        <f t="shared" si="49"/>
        <v>0</v>
      </c>
      <c r="N373" s="8">
        <f t="shared" si="50"/>
        <v>0</v>
      </c>
    </row>
    <row r="374" spans="1:14" x14ac:dyDescent="0.2">
      <c r="A374" s="7">
        <f t="shared" si="51"/>
        <v>370</v>
      </c>
      <c r="B374" s="2">
        <f t="shared" si="52"/>
        <v>0</v>
      </c>
      <c r="C374" s="2">
        <f>B374*('Loan Details'!$D$6/12)</f>
        <v>0</v>
      </c>
      <c r="D374" s="2">
        <f>IF((B374+C374)&lt;'Loan Details'!$D$7,(B374+C374),'Loan Details'!$D$7)</f>
        <v>0</v>
      </c>
      <c r="E374" s="2">
        <f t="shared" si="45"/>
        <v>0</v>
      </c>
      <c r="F374" s="8">
        <f t="shared" si="46"/>
        <v>0</v>
      </c>
      <c r="G374" s="7">
        <f t="shared" si="47"/>
        <v>30</v>
      </c>
      <c r="H374" s="7">
        <f t="shared" si="48"/>
        <v>370</v>
      </c>
      <c r="I374" s="2">
        <f t="shared" si="53"/>
        <v>0</v>
      </c>
      <c r="J374" s="2">
        <f>I374*('Loan Details'!$D$6/12)</f>
        <v>0</v>
      </c>
      <c r="K374" s="2">
        <f>IF((I374+J374)&lt;'Loan Details'!$D$7,(I374+J374),'Loan Details'!$D$7)</f>
        <v>0</v>
      </c>
      <c r="L374" s="2">
        <f>IF(I374+J374-K374=0,0,'Loan Details'!$D$12)</f>
        <v>0</v>
      </c>
      <c r="M374" s="2">
        <f t="shared" si="49"/>
        <v>0</v>
      </c>
      <c r="N374" s="8">
        <f t="shared" si="50"/>
        <v>0</v>
      </c>
    </row>
    <row r="375" spans="1:14" x14ac:dyDescent="0.2">
      <c r="A375" s="7">
        <f t="shared" si="51"/>
        <v>371</v>
      </c>
      <c r="B375" s="2">
        <f t="shared" si="52"/>
        <v>0</v>
      </c>
      <c r="C375" s="2">
        <f>B375*('Loan Details'!$D$6/12)</f>
        <v>0</v>
      </c>
      <c r="D375" s="2">
        <f>IF((B375+C375)&lt;'Loan Details'!$D$7,(B375+C375),'Loan Details'!$D$7)</f>
        <v>0</v>
      </c>
      <c r="E375" s="2">
        <f t="shared" si="45"/>
        <v>0</v>
      </c>
      <c r="F375" s="8">
        <f t="shared" si="46"/>
        <v>0</v>
      </c>
      <c r="G375" s="7">
        <f t="shared" si="47"/>
        <v>30</v>
      </c>
      <c r="H375" s="7">
        <f t="shared" si="48"/>
        <v>371</v>
      </c>
      <c r="I375" s="2">
        <f t="shared" si="53"/>
        <v>0</v>
      </c>
      <c r="J375" s="2">
        <f>I375*('Loan Details'!$D$6/12)</f>
        <v>0</v>
      </c>
      <c r="K375" s="2">
        <f>IF((I375+J375)&lt;'Loan Details'!$D$7,(I375+J375),'Loan Details'!$D$7)</f>
        <v>0</v>
      </c>
      <c r="L375" s="2">
        <f>IF(I375+J375-K375=0,0,'Loan Details'!$D$12)</f>
        <v>0</v>
      </c>
      <c r="M375" s="2">
        <f t="shared" si="49"/>
        <v>0</v>
      </c>
      <c r="N375" s="8">
        <f t="shared" si="50"/>
        <v>0</v>
      </c>
    </row>
    <row r="376" spans="1:14" x14ac:dyDescent="0.2">
      <c r="A376" s="7">
        <f t="shared" si="51"/>
        <v>372</v>
      </c>
      <c r="B376" s="2">
        <f t="shared" si="52"/>
        <v>0</v>
      </c>
      <c r="C376" s="2">
        <f>B376*('Loan Details'!$D$6/12)</f>
        <v>0</v>
      </c>
      <c r="D376" s="2">
        <f>IF((B376+C376)&lt;'Loan Details'!$D$7,(B376+C376),'Loan Details'!$D$7)</f>
        <v>0</v>
      </c>
      <c r="E376" s="2">
        <f t="shared" si="45"/>
        <v>0</v>
      </c>
      <c r="F376" s="8">
        <f t="shared" si="46"/>
        <v>0</v>
      </c>
      <c r="G376" s="7">
        <f t="shared" si="47"/>
        <v>31</v>
      </c>
      <c r="H376" s="7">
        <f t="shared" si="48"/>
        <v>372</v>
      </c>
      <c r="I376" s="2">
        <f t="shared" si="53"/>
        <v>0</v>
      </c>
      <c r="J376" s="2">
        <f>I376*('Loan Details'!$D$6/12)</f>
        <v>0</v>
      </c>
      <c r="K376" s="2">
        <f>IF((I376+J376)&lt;'Loan Details'!$D$7,(I376+J376),'Loan Details'!$D$7)</f>
        <v>0</v>
      </c>
      <c r="L376" s="2">
        <f>IF(I376+J376-K376=0,0,'Loan Details'!$D$12)</f>
        <v>0</v>
      </c>
      <c r="M376" s="2">
        <f t="shared" si="49"/>
        <v>0</v>
      </c>
      <c r="N376" s="8">
        <f t="shared" si="50"/>
        <v>0</v>
      </c>
    </row>
    <row r="377" spans="1:14" x14ac:dyDescent="0.2">
      <c r="A377" s="7">
        <f t="shared" si="51"/>
        <v>373</v>
      </c>
      <c r="B377" s="2">
        <f t="shared" si="52"/>
        <v>0</v>
      </c>
      <c r="C377" s="2">
        <f>B377*('Loan Details'!$D$6/12)</f>
        <v>0</v>
      </c>
      <c r="D377" s="2">
        <f>IF((B377+C377)&lt;'Loan Details'!$D$7,(B377+C377),'Loan Details'!$D$7)</f>
        <v>0</v>
      </c>
      <c r="E377" s="2">
        <f t="shared" si="45"/>
        <v>0</v>
      </c>
      <c r="F377" s="8">
        <f t="shared" si="46"/>
        <v>0</v>
      </c>
      <c r="G377" s="7">
        <f t="shared" si="47"/>
        <v>31</v>
      </c>
      <c r="H377" s="7">
        <f t="shared" si="48"/>
        <v>373</v>
      </c>
      <c r="I377" s="2">
        <f t="shared" si="53"/>
        <v>0</v>
      </c>
      <c r="J377" s="2">
        <f>I377*('Loan Details'!$D$6/12)</f>
        <v>0</v>
      </c>
      <c r="K377" s="2">
        <f>IF((I377+J377)&lt;'Loan Details'!$D$7,(I377+J377),'Loan Details'!$D$7)</f>
        <v>0</v>
      </c>
      <c r="L377" s="2">
        <f>IF(I377+J377-K377=0,0,'Loan Details'!$D$12)</f>
        <v>0</v>
      </c>
      <c r="M377" s="2">
        <f t="shared" si="49"/>
        <v>0</v>
      </c>
      <c r="N377" s="8">
        <f t="shared" si="50"/>
        <v>0</v>
      </c>
    </row>
    <row r="378" spans="1:14" x14ac:dyDescent="0.2">
      <c r="A378" s="7">
        <f t="shared" si="51"/>
        <v>374</v>
      </c>
      <c r="B378" s="2">
        <f t="shared" si="52"/>
        <v>0</v>
      </c>
      <c r="C378" s="2">
        <f>B378*('Loan Details'!$D$6/12)</f>
        <v>0</v>
      </c>
      <c r="D378" s="2">
        <f>IF((B378+C378)&lt;'Loan Details'!$D$7,(B378+C378),'Loan Details'!$D$7)</f>
        <v>0</v>
      </c>
      <c r="E378" s="2">
        <f t="shared" si="45"/>
        <v>0</v>
      </c>
      <c r="F378" s="8">
        <f t="shared" si="46"/>
        <v>0</v>
      </c>
      <c r="G378" s="7">
        <f t="shared" si="47"/>
        <v>31</v>
      </c>
      <c r="H378" s="7">
        <f t="shared" si="48"/>
        <v>374</v>
      </c>
      <c r="I378" s="2">
        <f t="shared" si="53"/>
        <v>0</v>
      </c>
      <c r="J378" s="2">
        <f>I378*('Loan Details'!$D$6/12)</f>
        <v>0</v>
      </c>
      <c r="K378" s="2">
        <f>IF((I378+J378)&lt;'Loan Details'!$D$7,(I378+J378),'Loan Details'!$D$7)</f>
        <v>0</v>
      </c>
      <c r="L378" s="2">
        <f>IF(I378+J378-K378=0,0,'Loan Details'!$D$12)</f>
        <v>0</v>
      </c>
      <c r="M378" s="2">
        <f t="shared" si="49"/>
        <v>0</v>
      </c>
      <c r="N378" s="8">
        <f t="shared" si="50"/>
        <v>0</v>
      </c>
    </row>
    <row r="380" spans="1:14" x14ac:dyDescent="0.2">
      <c r="C380" s="2">
        <f>SUM(C4:C378)</f>
        <v>716618.6378802507</v>
      </c>
      <c r="D380" s="2">
        <f>SUM(D4:D378)</f>
        <v>1716616.8576307413</v>
      </c>
      <c r="J380" s="2">
        <f>SUM(J4:J378)</f>
        <v>716618.6378802507</v>
      </c>
      <c r="K380" s="2">
        <f>SUM(K4:K378)</f>
        <v>1716616.8576307413</v>
      </c>
      <c r="L380" s="2">
        <f>SUM(L4:L378)</f>
        <v>0</v>
      </c>
    </row>
  </sheetData>
  <sheetProtection sheet="1" objects="1" scenarios="1"/>
  <mergeCells count="2">
    <mergeCell ref="A2:F2"/>
    <mergeCell ref="H2:N2"/>
  </mergeCells>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Intro</vt:lpstr>
      <vt:lpstr>Loan Details</vt:lpstr>
      <vt:lpstr>Amortisation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Your Mortgage Simulator</dc:title>
  <dc:subject/>
  <dc:creator>The Money Question</dc:creator>
  <cp:keywords/>
  <dc:description/>
  <cp:lastModifiedBy>Angus McLeod</cp:lastModifiedBy>
  <dcterms:created xsi:type="dcterms:W3CDTF">2018-07-09T23:59:22Z</dcterms:created>
  <dcterms:modified xsi:type="dcterms:W3CDTF">2018-07-12T23:28:15Z</dcterms:modified>
  <cp:category/>
</cp:coreProperties>
</file>